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eather\Documents\consulting\clean air alliance\NG report\"/>
    </mc:Choice>
  </mc:AlternateContent>
  <bookViews>
    <workbookView xWindow="0" yWindow="0" windowWidth="2150" windowHeight="0" firstSheet="1" activeTab="2"/>
  </bookViews>
  <sheets>
    <sheet name="HOME" sheetId="16" r:id="rId1"/>
    <sheet name="Introduction" sheetId="14" r:id="rId2"/>
    <sheet name="input data" sheetId="4" r:id="rId3"/>
    <sheet name="outputs" sheetId="5" r:id="rId4"/>
    <sheet name="gas rates" sheetId="2" r:id="rId5"/>
    <sheet name="electricity rates" sheetId="3" r:id="rId6"/>
    <sheet name="Methodology" sheetId="1" r:id="rId7"/>
    <sheet name="formulas" sheetId="13" r:id="rId8"/>
    <sheet name="Graphs" sheetId="15" state="hidden" r:id="rId9"/>
    <sheet name=" payback calculation" sheetId="12" state="hidden" r:id="rId10"/>
    <sheet name="calculations" sheetId="10" state="hidden" r:id="rId11"/>
    <sheet name="operational costs by year" sheetId="8" state="hidden" r:id="rId12"/>
    <sheet name="additional information" sheetId="7" state="hidden" r:id="rId13"/>
  </sheets>
  <definedNames>
    <definedName name="city">calculations!$G$2:$G$5</definedName>
    <definedName name="year">'operational costs by year'!$A$3:$A$8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7" i="2" l="1"/>
  <c r="G6" i="3"/>
  <c r="G13" i="3" s="1"/>
  <c r="G8" i="2" l="1"/>
  <c r="C29" i="12" l="1"/>
  <c r="N29" i="12" s="1"/>
  <c r="C28" i="12"/>
  <c r="N28" i="12" s="1"/>
  <c r="C27" i="12"/>
  <c r="N27" i="12" s="1"/>
  <c r="C26" i="12"/>
  <c r="N26" i="12" s="1"/>
  <c r="C25" i="12"/>
  <c r="N25" i="12" s="1"/>
  <c r="C24" i="12"/>
  <c r="N24" i="12" s="1"/>
  <c r="C23" i="12"/>
  <c r="N23" i="12" s="1"/>
  <c r="C22" i="12"/>
  <c r="N22" i="12" s="1"/>
  <c r="C21" i="12"/>
  <c r="N21" i="12" s="1"/>
  <c r="C20" i="12"/>
  <c r="N20" i="12" s="1"/>
  <c r="C19" i="12"/>
  <c r="N19" i="12" s="1"/>
  <c r="C18" i="12"/>
  <c r="N18" i="12" s="1"/>
  <c r="C17" i="12"/>
  <c r="N17" i="12" s="1"/>
  <c r="C16" i="12"/>
  <c r="N16" i="12" s="1"/>
  <c r="C15" i="12"/>
  <c r="N15" i="12" s="1"/>
  <c r="C14" i="12"/>
  <c r="N14" i="12" s="1"/>
  <c r="C13" i="12"/>
  <c r="N13" i="12" s="1"/>
  <c r="C12" i="12"/>
  <c r="N12" i="12" s="1"/>
  <c r="C11" i="12"/>
  <c r="N11" i="12" s="1"/>
  <c r="C10" i="12"/>
  <c r="N10" i="12" s="1"/>
  <c r="C9" i="12"/>
  <c r="N9" i="12" s="1"/>
  <c r="D12" i="5"/>
  <c r="D13" i="5"/>
  <c r="D11" i="5"/>
  <c r="D10" i="5"/>
  <c r="C13" i="5"/>
  <c r="C11" i="5"/>
  <c r="F8" i="10"/>
  <c r="F15" i="10"/>
  <c r="F9" i="10"/>
  <c r="F10" i="10" s="1"/>
  <c r="L9" i="10"/>
  <c r="L10" i="10" s="1"/>
  <c r="L8" i="10"/>
  <c r="K8" i="10"/>
  <c r="K9" i="10"/>
  <c r="K10" i="10"/>
  <c r="K11" i="10"/>
  <c r="K16" i="10" s="1"/>
  <c r="K17" i="10" s="1"/>
  <c r="K18" i="10" s="1"/>
  <c r="K19" i="10" s="1"/>
  <c r="K12" i="10"/>
  <c r="K13" i="10"/>
  <c r="K14" i="10"/>
  <c r="F13" i="8"/>
  <c r="F14" i="8"/>
  <c r="F15" i="8"/>
  <c r="F16" i="8"/>
  <c r="F17" i="8"/>
  <c r="F12" i="8"/>
  <c r="L21" i="3"/>
  <c r="L22" i="3" s="1"/>
  <c r="L23" i="3" s="1"/>
  <c r="L24" i="3" s="1"/>
  <c r="L25" i="3" s="1"/>
  <c r="L26" i="3" s="1"/>
  <c r="L27" i="3" s="1"/>
  <c r="L28" i="3" s="1"/>
  <c r="L29" i="3" s="1"/>
  <c r="L30" i="3" s="1"/>
  <c r="L31" i="3" s="1"/>
  <c r="L32" i="3" s="1"/>
  <c r="L33" i="3" s="1"/>
  <c r="L34" i="3" s="1"/>
  <c r="L35" i="3" s="1"/>
  <c r="L36" i="3" s="1"/>
  <c r="L37" i="3" s="1"/>
  <c r="L38" i="3" s="1"/>
  <c r="L39" i="3" s="1"/>
  <c r="L40" i="3" s="1"/>
  <c r="L20" i="3"/>
  <c r="F21" i="8" s="1"/>
  <c r="U27" i="2"/>
  <c r="U28" i="2" s="1"/>
  <c r="U29" i="2" s="1"/>
  <c r="U30" i="2" s="1"/>
  <c r="U31" i="2" s="1"/>
  <c r="U32" i="2" s="1"/>
  <c r="U33" i="2" s="1"/>
  <c r="U34" i="2" s="1"/>
  <c r="U35" i="2" s="1"/>
  <c r="U36" i="2" s="1"/>
  <c r="U37" i="2" s="1"/>
  <c r="U38" i="2" s="1"/>
  <c r="U39" i="2" s="1"/>
  <c r="U40" i="2" s="1"/>
  <c r="U41" i="2" s="1"/>
  <c r="U42" i="2" s="1"/>
  <c r="U43" i="2" s="1"/>
  <c r="U44" i="2" s="1"/>
  <c r="U45" i="2" s="1"/>
  <c r="U46" i="2" s="1"/>
  <c r="U26" i="2"/>
  <c r="G26" i="2"/>
  <c r="G27" i="2" s="1"/>
  <c r="G28" i="2" s="1"/>
  <c r="G29" i="2" s="1"/>
  <c r="G30" i="2" s="1"/>
  <c r="G31" i="2" s="1"/>
  <c r="G32" i="2" s="1"/>
  <c r="G33" i="2" s="1"/>
  <c r="G34" i="2" s="1"/>
  <c r="G35" i="2" s="1"/>
  <c r="G36" i="2" s="1"/>
  <c r="G37" i="2" s="1"/>
  <c r="G38" i="2" s="1"/>
  <c r="G39" i="2" s="1"/>
  <c r="G40" i="2" s="1"/>
  <c r="G41" i="2" s="1"/>
  <c r="G42" i="2" s="1"/>
  <c r="G43" i="2" s="1"/>
  <c r="G44" i="2" s="1"/>
  <c r="G45" i="2" s="1"/>
  <c r="G46" i="2" s="1"/>
  <c r="G7" i="2"/>
  <c r="G16" i="2" s="1"/>
  <c r="G17" i="2"/>
  <c r="N27" i="2" s="1"/>
  <c r="N28" i="2" s="1"/>
  <c r="N29" i="2" s="1"/>
  <c r="N30" i="2" s="1"/>
  <c r="N31" i="2" s="1"/>
  <c r="N32" i="2" s="1"/>
  <c r="N33" i="2" s="1"/>
  <c r="N34" i="2" s="1"/>
  <c r="N35" i="2" s="1"/>
  <c r="N36" i="2" s="1"/>
  <c r="N37" i="2" s="1"/>
  <c r="N38" i="2" s="1"/>
  <c r="N39" i="2" s="1"/>
  <c r="N40" i="2" s="1"/>
  <c r="N41" i="2" s="1"/>
  <c r="N42" i="2" s="1"/>
  <c r="N43" i="2" s="1"/>
  <c r="N44" i="2" s="1"/>
  <c r="N45" i="2" s="1"/>
  <c r="N46" i="2" s="1"/>
  <c r="AG46" i="2" s="1"/>
  <c r="G18" i="2"/>
  <c r="L12" i="10" l="1"/>
  <c r="L13" i="10"/>
  <c r="L11" i="10"/>
  <c r="F12" i="10"/>
  <c r="L14" i="10"/>
  <c r="F26" i="8"/>
  <c r="F24" i="8"/>
  <c r="F25" i="8"/>
  <c r="F23" i="8"/>
  <c r="F22" i="8"/>
  <c r="F4" i="8"/>
  <c r="AG33" i="2"/>
  <c r="AG40" i="2"/>
  <c r="AG30" i="2"/>
  <c r="AG32" i="2"/>
  <c r="AG38" i="2"/>
  <c r="AG41" i="2"/>
  <c r="AG31" i="2"/>
  <c r="AG39" i="2"/>
  <c r="AG34" i="2"/>
  <c r="AG35" i="2"/>
  <c r="F7" i="8"/>
  <c r="AG42" i="2"/>
  <c r="F8" i="8"/>
  <c r="AG27" i="2"/>
  <c r="AG43" i="2"/>
  <c r="AG28" i="2"/>
  <c r="AG36" i="2"/>
  <c r="AG44" i="2"/>
  <c r="F6" i="8"/>
  <c r="AG29" i="2"/>
  <c r="AG37" i="2"/>
  <c r="AG45" i="2"/>
  <c r="F5" i="8"/>
  <c r="N26" i="2"/>
  <c r="Z35" i="2"/>
  <c r="Z36" i="2" s="1"/>
  <c r="Z37" i="2" s="1"/>
  <c r="Z38" i="2" s="1"/>
  <c r="Z39" i="2" s="1"/>
  <c r="L16" i="10" l="1"/>
  <c r="L17" i="10" s="1"/>
  <c r="F3" i="8"/>
  <c r="AG26" i="2"/>
  <c r="F8" i="2"/>
  <c r="I35" i="7"/>
  <c r="F11" i="10" l="1"/>
  <c r="F13" i="10"/>
  <c r="Z40" i="2"/>
  <c r="Z41" i="2" s="1"/>
  <c r="Z42" i="2" s="1"/>
  <c r="Z43" i="2" s="1"/>
  <c r="Z44" i="2" s="1"/>
  <c r="Z45" i="2" s="1"/>
  <c r="Z46" i="2" s="1"/>
  <c r="C17" i="4"/>
  <c r="F16" i="10" l="1"/>
  <c r="F17" i="10" s="1"/>
  <c r="L18" i="10" s="1"/>
  <c r="L19" i="10" s="1"/>
  <c r="F6" i="3"/>
  <c r="E40" i="15" l="1"/>
  <c r="E38" i="15"/>
  <c r="D40" i="15"/>
  <c r="D39" i="15"/>
  <c r="D37" i="15"/>
  <c r="E37" i="15"/>
  <c r="H11" i="5" l="1"/>
  <c r="H10" i="5"/>
  <c r="H9" i="5"/>
  <c r="Y36" i="2" l="1"/>
  <c r="Y37" i="2"/>
  <c r="Y38" i="2"/>
  <c r="Y39" i="2"/>
  <c r="Y40" i="2" s="1"/>
  <c r="Y41" i="2" s="1"/>
  <c r="Y42" i="2" s="1"/>
  <c r="Y43" i="2" s="1"/>
  <c r="Y44" i="2" s="1"/>
  <c r="Y45" i="2" s="1"/>
  <c r="Y46" i="2" s="1"/>
  <c r="Y35" i="2"/>
  <c r="X36" i="2"/>
  <c r="X37" i="2"/>
  <c r="X38" i="2" s="1"/>
  <c r="X39" i="2" s="1"/>
  <c r="X40" i="2" s="1"/>
  <c r="X41" i="2" s="1"/>
  <c r="X42" i="2" s="1"/>
  <c r="X43" i="2" s="1"/>
  <c r="X44" i="2" s="1"/>
  <c r="X45" i="2" s="1"/>
  <c r="X46" i="2" s="1"/>
  <c r="X35" i="2"/>
  <c r="G9" i="5" l="1"/>
  <c r="Z26" i="2" l="1"/>
  <c r="R26" i="2"/>
  <c r="S26" i="2"/>
  <c r="Q26" i="2"/>
  <c r="K9" i="7" l="1"/>
  <c r="K10" i="7"/>
  <c r="K8" i="7"/>
  <c r="I44" i="7" l="1"/>
  <c r="H43" i="7"/>
  <c r="L9" i="7" l="1"/>
  <c r="L10" i="7"/>
  <c r="L12" i="7"/>
  <c r="L8" i="7"/>
  <c r="E17" i="7"/>
  <c r="H41" i="7"/>
  <c r="H44" i="7"/>
  <c r="H45" i="7"/>
  <c r="H40" i="7"/>
  <c r="Z28" i="2" l="1"/>
  <c r="Z29" i="2"/>
  <c r="Z30" i="2"/>
  <c r="Z31" i="2"/>
  <c r="Z32" i="2"/>
  <c r="Z33" i="2"/>
  <c r="Z34" i="2"/>
  <c r="Z27" i="2"/>
  <c r="G7" i="7" l="1"/>
  <c r="G8" i="7"/>
  <c r="G9" i="7"/>
  <c r="G10" i="7"/>
  <c r="G11" i="7"/>
  <c r="G12" i="7"/>
  <c r="G13" i="7"/>
  <c r="G14" i="7"/>
  <c r="G15" i="7"/>
  <c r="G6" i="7"/>
  <c r="D7" i="7"/>
  <c r="D8" i="7"/>
  <c r="D9" i="7"/>
  <c r="D10" i="7"/>
  <c r="D11" i="7"/>
  <c r="D12" i="7"/>
  <c r="D13" i="7"/>
  <c r="D14" i="7"/>
  <c r="D15" i="7"/>
  <c r="D6" i="7"/>
  <c r="J8" i="7" s="1"/>
  <c r="J10" i="7" l="1"/>
  <c r="J9" i="7"/>
  <c r="J12" i="7"/>
  <c r="B34" i="7"/>
  <c r="C8" i="2" s="1"/>
  <c r="C17" i="2" s="1"/>
  <c r="E36" i="7"/>
  <c r="F36" i="7"/>
  <c r="E8" i="2" l="1"/>
  <c r="D8" i="2"/>
  <c r="H15" i="5"/>
  <c r="E22" i="15" l="1"/>
  <c r="C3" i="5" l="1"/>
  <c r="C4" i="5"/>
  <c r="C9" i="10" l="1"/>
  <c r="D9" i="10"/>
  <c r="E9" i="10"/>
  <c r="B9" i="10"/>
  <c r="B8" i="10"/>
  <c r="I8" i="10"/>
  <c r="J8" i="10"/>
  <c r="H8" i="10"/>
  <c r="D8" i="5"/>
  <c r="D9" i="5" l="1"/>
  <c r="E18" i="15" s="1"/>
  <c r="E19" i="7"/>
  <c r="B4" i="12" l="1"/>
  <c r="D10" i="10"/>
  <c r="B10" i="10"/>
  <c r="E8" i="10"/>
  <c r="E10" i="10" s="1"/>
  <c r="D8" i="10"/>
  <c r="C8" i="10"/>
  <c r="C10" i="10" s="1"/>
  <c r="H9" i="10"/>
  <c r="H10" i="10" s="1"/>
  <c r="C33" i="10"/>
  <c r="B33" i="10"/>
  <c r="C31" i="10"/>
  <c r="B31" i="10"/>
  <c r="C27" i="10"/>
  <c r="B27" i="10"/>
  <c r="C25" i="10"/>
  <c r="B25" i="10"/>
  <c r="J9" i="10"/>
  <c r="J10" i="10" s="1"/>
  <c r="I9" i="10"/>
  <c r="X28" i="2"/>
  <c r="D16" i="2"/>
  <c r="E16" i="2"/>
  <c r="F16" i="2"/>
  <c r="F26" i="2" s="1"/>
  <c r="C16" i="2"/>
  <c r="C10" i="4"/>
  <c r="G10" i="5" s="1"/>
  <c r="F27" i="2" l="1"/>
  <c r="F28" i="2" s="1"/>
  <c r="F29" i="2" s="1"/>
  <c r="F30" i="2" s="1"/>
  <c r="F31" i="2" s="1"/>
  <c r="F32" i="2" s="1"/>
  <c r="F33" i="2" s="1"/>
  <c r="F34" i="2" s="1"/>
  <c r="F35" i="2" s="1"/>
  <c r="F36" i="2" s="1"/>
  <c r="F37" i="2" s="1"/>
  <c r="F38" i="2" s="1"/>
  <c r="F39" i="2" s="1"/>
  <c r="F40" i="2" s="1"/>
  <c r="F41" i="2" s="1"/>
  <c r="F42" i="2" s="1"/>
  <c r="F43" i="2" s="1"/>
  <c r="F44" i="2" s="1"/>
  <c r="F45" i="2" s="1"/>
  <c r="F46" i="2" s="1"/>
  <c r="C27" i="2"/>
  <c r="C28" i="2" s="1"/>
  <c r="C29" i="2" s="1"/>
  <c r="C30" i="2" s="1"/>
  <c r="C31" i="2" s="1"/>
  <c r="C32" i="2" s="1"/>
  <c r="C33" i="2" s="1"/>
  <c r="C34" i="2" s="1"/>
  <c r="C35" i="2" s="1"/>
  <c r="C36" i="2" s="1"/>
  <c r="C37" i="2" s="1"/>
  <c r="C38" i="2" s="1"/>
  <c r="C39" i="2" s="1"/>
  <c r="C40" i="2" s="1"/>
  <c r="C41" i="2" s="1"/>
  <c r="C42" i="2" s="1"/>
  <c r="C43" i="2" s="1"/>
  <c r="C44" i="2" s="1"/>
  <c r="C45" i="2" s="1"/>
  <c r="C46" i="2" s="1"/>
  <c r="C26" i="2"/>
  <c r="E27" i="2"/>
  <c r="E28" i="2" s="1"/>
  <c r="E29" i="2" s="1"/>
  <c r="E30" i="2" s="1"/>
  <c r="E31" i="2" s="1"/>
  <c r="E32" i="2" s="1"/>
  <c r="E33" i="2" s="1"/>
  <c r="E34" i="2" s="1"/>
  <c r="E35" i="2" s="1"/>
  <c r="E36" i="2" s="1"/>
  <c r="E37" i="2" s="1"/>
  <c r="E38" i="2" s="1"/>
  <c r="E39" i="2" s="1"/>
  <c r="E40" i="2" s="1"/>
  <c r="E41" i="2" s="1"/>
  <c r="E42" i="2" s="1"/>
  <c r="E43" i="2" s="1"/>
  <c r="E44" i="2" s="1"/>
  <c r="E45" i="2" s="1"/>
  <c r="E46" i="2" s="1"/>
  <c r="E26" i="2"/>
  <c r="D27" i="2"/>
  <c r="D28" i="2" s="1"/>
  <c r="D29" i="2" s="1"/>
  <c r="D30" i="2" s="1"/>
  <c r="D31" i="2" s="1"/>
  <c r="D32" i="2" s="1"/>
  <c r="D33" i="2" s="1"/>
  <c r="D34" i="2" s="1"/>
  <c r="D35" i="2" s="1"/>
  <c r="D36" i="2" s="1"/>
  <c r="D37" i="2" s="1"/>
  <c r="D38" i="2" s="1"/>
  <c r="D39" i="2" s="1"/>
  <c r="D40" i="2" s="1"/>
  <c r="D41" i="2" s="1"/>
  <c r="D42" i="2" s="1"/>
  <c r="D43" i="2" s="1"/>
  <c r="D44" i="2" s="1"/>
  <c r="D45" i="2" s="1"/>
  <c r="D46" i="2" s="1"/>
  <c r="D26" i="2"/>
  <c r="G16" i="5"/>
  <c r="D9" i="15"/>
  <c r="E10" i="15"/>
  <c r="H17" i="5"/>
  <c r="G10" i="15" s="1"/>
  <c r="B32" i="10"/>
  <c r="B34" i="10" s="1"/>
  <c r="C32" i="10"/>
  <c r="C34" i="10" s="1"/>
  <c r="B26" i="10"/>
  <c r="B28" i="10" s="1"/>
  <c r="C26" i="10"/>
  <c r="C28" i="10" s="1"/>
  <c r="I10" i="10"/>
  <c r="X29" i="2"/>
  <c r="F13" i="3"/>
  <c r="C13" i="3"/>
  <c r="D6" i="3"/>
  <c r="D13" i="3" s="1"/>
  <c r="E6" i="3"/>
  <c r="E13" i="3" s="1"/>
  <c r="C6" i="3"/>
  <c r="C48" i="4"/>
  <c r="C52" i="4"/>
  <c r="E9" i="15"/>
  <c r="E8" i="15"/>
  <c r="G11" i="5"/>
  <c r="D10" i="15" s="1"/>
  <c r="G17" i="5"/>
  <c r="F10" i="15" s="1"/>
  <c r="G15" i="5"/>
  <c r="F8" i="15" s="1"/>
  <c r="D8" i="15"/>
  <c r="J21" i="3" l="1"/>
  <c r="J20" i="3"/>
  <c r="I21" i="3"/>
  <c r="I22" i="3" s="1"/>
  <c r="I20" i="3"/>
  <c r="H21" i="3"/>
  <c r="H22" i="3" s="1"/>
  <c r="H20" i="3"/>
  <c r="K21" i="3"/>
  <c r="K22" i="3" s="1"/>
  <c r="K23" i="3" s="1"/>
  <c r="K20" i="3"/>
  <c r="J22" i="3"/>
  <c r="X30" i="2"/>
  <c r="H12" i="5"/>
  <c r="G12" i="5"/>
  <c r="K24" i="3" l="1"/>
  <c r="H23" i="3"/>
  <c r="J23" i="3"/>
  <c r="I23" i="3"/>
  <c r="X31" i="2"/>
  <c r="H16" i="5"/>
  <c r="G9" i="15" s="1"/>
  <c r="G8" i="15"/>
  <c r="C8" i="5"/>
  <c r="X6" i="3"/>
  <c r="B25" i="7"/>
  <c r="B26" i="7" s="1"/>
  <c r="C9" i="5" l="1"/>
  <c r="M6" i="12"/>
  <c r="D18" i="15"/>
  <c r="G18" i="5"/>
  <c r="F9" i="15"/>
  <c r="H24" i="3"/>
  <c r="K25" i="3"/>
  <c r="I24" i="3"/>
  <c r="J24" i="3"/>
  <c r="X32" i="2"/>
  <c r="H18" i="5"/>
  <c r="K26" i="3" l="1"/>
  <c r="H25" i="3"/>
  <c r="J25" i="3"/>
  <c r="I25" i="3"/>
  <c r="X33" i="2"/>
  <c r="K27" i="3" l="1"/>
  <c r="H26" i="3"/>
  <c r="I26" i="3"/>
  <c r="J26" i="3"/>
  <c r="X34" i="2"/>
  <c r="K28" i="3" l="1"/>
  <c r="H27" i="3"/>
  <c r="J27" i="3"/>
  <c r="I27" i="3"/>
  <c r="F18" i="2"/>
  <c r="F17" i="2"/>
  <c r="M26" i="2" s="1"/>
  <c r="AF26" i="2" s="1"/>
  <c r="B9" i="12" s="1"/>
  <c r="M9" i="12" s="1"/>
  <c r="D17" i="2"/>
  <c r="K26" i="2" s="1"/>
  <c r="E18" i="2"/>
  <c r="S27" i="2" s="1"/>
  <c r="E17" i="2"/>
  <c r="L26" i="2" s="1"/>
  <c r="C18" i="2"/>
  <c r="Q27" i="2" s="1"/>
  <c r="J26" i="2"/>
  <c r="D18" i="2"/>
  <c r="R27" i="2" s="1"/>
  <c r="T27" i="2" l="1"/>
  <c r="T28" i="2" s="1"/>
  <c r="T26" i="2"/>
  <c r="AC26" i="2"/>
  <c r="AE26" i="2"/>
  <c r="AD26" i="2"/>
  <c r="M27" i="2"/>
  <c r="AF27" i="2" s="1"/>
  <c r="F22" i="2"/>
  <c r="L27" i="2"/>
  <c r="AE27" i="2" s="1"/>
  <c r="E22" i="2"/>
  <c r="K27" i="2"/>
  <c r="AD27" i="2" s="1"/>
  <c r="D22" i="2"/>
  <c r="J27" i="2"/>
  <c r="AC27" i="2" s="1"/>
  <c r="C22" i="2"/>
  <c r="H28" i="3"/>
  <c r="K29" i="3"/>
  <c r="R28" i="2"/>
  <c r="I28" i="3"/>
  <c r="Q28" i="2"/>
  <c r="S28" i="2"/>
  <c r="J28" i="3"/>
  <c r="B10" i="12" l="1"/>
  <c r="M10" i="12" s="1"/>
  <c r="O10" i="12" s="1"/>
  <c r="Q10" i="12" s="1"/>
  <c r="O9" i="12"/>
  <c r="P9" i="12" s="1"/>
  <c r="D9" i="12"/>
  <c r="M28" i="2"/>
  <c r="AF28" i="2" s="1"/>
  <c r="L28" i="2"/>
  <c r="AE28" i="2" s="1"/>
  <c r="K28" i="2"/>
  <c r="AD28" i="2" s="1"/>
  <c r="J28" i="2"/>
  <c r="AC28" i="2" s="1"/>
  <c r="Q29" i="2"/>
  <c r="R29" i="2"/>
  <c r="K30" i="3"/>
  <c r="H29" i="3"/>
  <c r="S29" i="2"/>
  <c r="T29" i="2"/>
  <c r="J29" i="3"/>
  <c r="I29" i="3"/>
  <c r="B11" i="12" l="1"/>
  <c r="M11" i="12" s="1"/>
  <c r="O11" i="12" s="1"/>
  <c r="P10" i="12"/>
  <c r="D10" i="12"/>
  <c r="J29" i="2"/>
  <c r="AC29" i="2" s="1"/>
  <c r="M29" i="2"/>
  <c r="AF29" i="2" s="1"/>
  <c r="B12" i="12" s="1"/>
  <c r="M12" i="12" s="1"/>
  <c r="L29" i="2"/>
  <c r="AE29" i="2" s="1"/>
  <c r="K29" i="2"/>
  <c r="S30" i="2"/>
  <c r="Q30" i="2"/>
  <c r="R30" i="2"/>
  <c r="K31" i="3"/>
  <c r="H30" i="3"/>
  <c r="T30" i="2"/>
  <c r="I30" i="3"/>
  <c r="I31" i="3" s="1"/>
  <c r="I32" i="3" s="1"/>
  <c r="I33" i="3" s="1"/>
  <c r="I34" i="3" s="1"/>
  <c r="J30" i="3"/>
  <c r="R11" i="12" l="1"/>
  <c r="Q11" i="12"/>
  <c r="P11" i="12"/>
  <c r="D11" i="12"/>
  <c r="O12" i="12"/>
  <c r="S12" i="12" s="1"/>
  <c r="J30" i="2"/>
  <c r="AC30" i="2" s="1"/>
  <c r="M30" i="2"/>
  <c r="AF30" i="2" s="1"/>
  <c r="I35" i="3"/>
  <c r="D21" i="8"/>
  <c r="D12" i="12"/>
  <c r="AD29" i="2"/>
  <c r="L30" i="2"/>
  <c r="AE30" i="2" s="1"/>
  <c r="K30" i="2"/>
  <c r="AD30" i="2" s="1"/>
  <c r="Q12" i="12"/>
  <c r="R12" i="12"/>
  <c r="H31" i="3"/>
  <c r="T31" i="2"/>
  <c r="K32" i="3"/>
  <c r="J31" i="2"/>
  <c r="AC31" i="2" s="1"/>
  <c r="S31" i="2"/>
  <c r="J31" i="3"/>
  <c r="Q31" i="2"/>
  <c r="R31" i="2"/>
  <c r="D22" i="8"/>
  <c r="I36" i="3"/>
  <c r="B13" i="12" l="1"/>
  <c r="M13" i="12" s="1"/>
  <c r="O13" i="12" s="1"/>
  <c r="P12" i="12"/>
  <c r="M31" i="2"/>
  <c r="AF31" i="2" s="1"/>
  <c r="L31" i="2"/>
  <c r="AE31" i="2" s="1"/>
  <c r="K31" i="2"/>
  <c r="AD31" i="2" s="1"/>
  <c r="J32" i="3"/>
  <c r="J33" i="3" s="1"/>
  <c r="J34" i="3" s="1"/>
  <c r="I37" i="3"/>
  <c r="D23" i="8"/>
  <c r="T32" i="2"/>
  <c r="J32" i="2"/>
  <c r="Q32" i="2"/>
  <c r="R32" i="2"/>
  <c r="S32" i="2"/>
  <c r="H32" i="3"/>
  <c r="K33" i="3"/>
  <c r="T13" i="12" l="1"/>
  <c r="Q13" i="12"/>
  <c r="R13" i="12"/>
  <c r="S13" i="12"/>
  <c r="P13" i="12"/>
  <c r="D13" i="12"/>
  <c r="B14" i="12"/>
  <c r="M14" i="12" s="1"/>
  <c r="O14" i="12" s="1"/>
  <c r="U14" i="12" s="1"/>
  <c r="M32" i="2"/>
  <c r="AF32" i="2" s="1"/>
  <c r="J35" i="3"/>
  <c r="E21" i="8"/>
  <c r="L32" i="2"/>
  <c r="L33" i="2" s="1"/>
  <c r="K32" i="2"/>
  <c r="K34" i="3"/>
  <c r="B21" i="8" s="1"/>
  <c r="J33" i="2"/>
  <c r="AC32" i="2"/>
  <c r="R33" i="2"/>
  <c r="E22" i="8"/>
  <c r="J36" i="3"/>
  <c r="T33" i="2"/>
  <c r="Q33" i="2"/>
  <c r="Q34" i="2" s="1"/>
  <c r="Q35" i="2" s="1"/>
  <c r="Q36" i="2" s="1"/>
  <c r="Q37" i="2" s="1"/>
  <c r="Q38" i="2" s="1"/>
  <c r="Q39" i="2" s="1"/>
  <c r="Q40" i="2" s="1"/>
  <c r="K33" i="2"/>
  <c r="AD33" i="2" s="1"/>
  <c r="S33" i="2"/>
  <c r="M33" i="2"/>
  <c r="AF33" i="2" s="1"/>
  <c r="B16" i="12" s="1"/>
  <c r="M16" i="12" s="1"/>
  <c r="I38" i="3"/>
  <c r="D24" i="8"/>
  <c r="H33" i="3"/>
  <c r="S14" i="12" l="1"/>
  <c r="Q14" i="12"/>
  <c r="D14" i="12"/>
  <c r="R14" i="12"/>
  <c r="P14" i="12"/>
  <c r="T14" i="12"/>
  <c r="B15" i="12"/>
  <c r="M15" i="12" s="1"/>
  <c r="O15" i="12" s="1"/>
  <c r="T15" i="12" s="1"/>
  <c r="AE32" i="2"/>
  <c r="Q41" i="2"/>
  <c r="Q42" i="2" s="1"/>
  <c r="Q43" i="2" s="1"/>
  <c r="Q44" i="2" s="1"/>
  <c r="Q45" i="2" s="1"/>
  <c r="Q46" i="2" s="1"/>
  <c r="C12" i="8"/>
  <c r="C15" i="10" s="1"/>
  <c r="AD32" i="2"/>
  <c r="J14" i="10"/>
  <c r="J13" i="10"/>
  <c r="J12" i="10"/>
  <c r="J11" i="10"/>
  <c r="D12" i="10"/>
  <c r="J34" i="2"/>
  <c r="AC33" i="2"/>
  <c r="O16" i="12"/>
  <c r="K35" i="3"/>
  <c r="B22" i="8" s="1"/>
  <c r="L34" i="2"/>
  <c r="AE33" i="2"/>
  <c r="D16" i="12" s="1"/>
  <c r="C17" i="8"/>
  <c r="C14" i="8"/>
  <c r="I39" i="3"/>
  <c r="D25" i="8"/>
  <c r="C13" i="8"/>
  <c r="J37" i="3"/>
  <c r="E23" i="8"/>
  <c r="M34" i="2"/>
  <c r="AF34" i="2" s="1"/>
  <c r="B17" i="12" s="1"/>
  <c r="M17" i="12" s="1"/>
  <c r="K34" i="2"/>
  <c r="AD34" i="2" s="1"/>
  <c r="H34" i="3"/>
  <c r="R34" i="2"/>
  <c r="T34" i="2"/>
  <c r="S34" i="2"/>
  <c r="S35" i="2" s="1"/>
  <c r="S36" i="2" s="1"/>
  <c r="S37" i="2" s="1"/>
  <c r="S38" i="2" s="1"/>
  <c r="S39" i="2" s="1"/>
  <c r="S40" i="2" s="1"/>
  <c r="D15" i="12" l="1"/>
  <c r="C16" i="8"/>
  <c r="C15" i="8"/>
  <c r="Q15" i="12"/>
  <c r="Q16" i="12" s="1"/>
  <c r="P15" i="12"/>
  <c r="P16" i="12" s="1"/>
  <c r="S15" i="12"/>
  <c r="S16" i="12" s="1"/>
  <c r="U15" i="12"/>
  <c r="U16" i="12" s="1"/>
  <c r="R15" i="12"/>
  <c r="R16" i="12" s="1"/>
  <c r="H35" i="3"/>
  <c r="C22" i="8" s="1"/>
  <c r="C21" i="8"/>
  <c r="S41" i="2"/>
  <c r="S42" i="2" s="1"/>
  <c r="S43" i="2" s="1"/>
  <c r="E15" i="8" s="1"/>
  <c r="E12" i="8"/>
  <c r="E15" i="10" s="1"/>
  <c r="J16" i="10"/>
  <c r="J17" i="10" s="1"/>
  <c r="T16" i="12"/>
  <c r="J35" i="2"/>
  <c r="AC34" i="2"/>
  <c r="L35" i="2"/>
  <c r="AE34" i="2"/>
  <c r="D17" i="12" s="1"/>
  <c r="K36" i="3"/>
  <c r="T35" i="2"/>
  <c r="O17" i="12"/>
  <c r="J38" i="3"/>
  <c r="E24" i="8"/>
  <c r="H36" i="3"/>
  <c r="I40" i="3"/>
  <c r="D26" i="8"/>
  <c r="R35" i="2"/>
  <c r="K35" i="2"/>
  <c r="AD35" i="2" s="1"/>
  <c r="M35" i="2"/>
  <c r="AF35" i="2" s="1"/>
  <c r="B18" i="12" s="1"/>
  <c r="M18" i="12" s="1"/>
  <c r="E13" i="8" l="1"/>
  <c r="E14" i="8"/>
  <c r="E12" i="10"/>
  <c r="P17" i="12"/>
  <c r="Q17" i="12"/>
  <c r="T17" i="12"/>
  <c r="U17" i="12"/>
  <c r="S17" i="12"/>
  <c r="R17" i="12"/>
  <c r="T36" i="2"/>
  <c r="L36" i="2"/>
  <c r="AE35" i="2"/>
  <c r="O18" i="12" s="1"/>
  <c r="J36" i="2"/>
  <c r="AC35" i="2"/>
  <c r="K37" i="3"/>
  <c r="B23" i="8"/>
  <c r="S44" i="2"/>
  <c r="M36" i="2"/>
  <c r="AF36" i="2" s="1"/>
  <c r="B19" i="12" s="1"/>
  <c r="M19" i="12" s="1"/>
  <c r="J39" i="3"/>
  <c r="E25" i="8"/>
  <c r="K36" i="2"/>
  <c r="AD36" i="2" s="1"/>
  <c r="H37" i="3"/>
  <c r="C23" i="8"/>
  <c r="R36" i="2"/>
  <c r="D18" i="12" l="1"/>
  <c r="P18" i="12"/>
  <c r="Q18" i="12"/>
  <c r="U18" i="12"/>
  <c r="R18" i="12"/>
  <c r="T18" i="12"/>
  <c r="S18" i="12"/>
  <c r="T37" i="2"/>
  <c r="D19" i="12"/>
  <c r="J37" i="2"/>
  <c r="AC36" i="2"/>
  <c r="K38" i="3"/>
  <c r="B24" i="8"/>
  <c r="L37" i="2"/>
  <c r="AE36" i="2"/>
  <c r="O19" i="12" s="1"/>
  <c r="M37" i="2"/>
  <c r="R37" i="2"/>
  <c r="R38" i="2" s="1"/>
  <c r="R39" i="2" s="1"/>
  <c r="R40" i="2" s="1"/>
  <c r="H38" i="3"/>
  <c r="C24" i="8"/>
  <c r="K37" i="2"/>
  <c r="AD37" i="2" s="1"/>
  <c r="S45" i="2"/>
  <c r="E16" i="8"/>
  <c r="J40" i="3"/>
  <c r="E26" i="8"/>
  <c r="R41" i="2" l="1"/>
  <c r="D12" i="8"/>
  <c r="D15" i="10" s="1"/>
  <c r="T19" i="12"/>
  <c r="I12" i="10"/>
  <c r="C12" i="10"/>
  <c r="I13" i="10"/>
  <c r="I14" i="10"/>
  <c r="I11" i="10"/>
  <c r="P19" i="12"/>
  <c r="H14" i="10"/>
  <c r="H13" i="10"/>
  <c r="H12" i="10"/>
  <c r="B12" i="10"/>
  <c r="H11" i="10"/>
  <c r="S19" i="12"/>
  <c r="U19" i="12"/>
  <c r="R19" i="12"/>
  <c r="M38" i="2"/>
  <c r="AF37" i="2"/>
  <c r="B20" i="12" s="1"/>
  <c r="M20" i="12" s="1"/>
  <c r="T38" i="2"/>
  <c r="L38" i="2"/>
  <c r="AE37" i="2"/>
  <c r="B25" i="8"/>
  <c r="K39" i="3"/>
  <c r="J38" i="2"/>
  <c r="AC37" i="2"/>
  <c r="Q19" i="12"/>
  <c r="H39" i="3"/>
  <c r="C25" i="8"/>
  <c r="K38" i="2"/>
  <c r="R42" i="2"/>
  <c r="D13" i="8"/>
  <c r="S46" i="2"/>
  <c r="E17" i="8"/>
  <c r="D20" i="15" l="1"/>
  <c r="O20" i="12"/>
  <c r="P20" i="12" s="1"/>
  <c r="E21" i="15"/>
  <c r="E20" i="15"/>
  <c r="I16" i="10"/>
  <c r="I17" i="10" s="1"/>
  <c r="H16" i="10"/>
  <c r="H17" i="10" s="1"/>
  <c r="M39" i="2"/>
  <c r="AF38" i="2"/>
  <c r="D20" i="12"/>
  <c r="L39" i="2"/>
  <c r="AE38" i="2"/>
  <c r="K39" i="2"/>
  <c r="AD38" i="2"/>
  <c r="B26" i="8"/>
  <c r="K40" i="3"/>
  <c r="J39" i="2"/>
  <c r="AC38" i="2"/>
  <c r="T39" i="2"/>
  <c r="R43" i="2"/>
  <c r="D14" i="8"/>
  <c r="H40" i="3"/>
  <c r="C26" i="8"/>
  <c r="B21" i="12" l="1"/>
  <c r="M21" i="12" s="1"/>
  <c r="O21" i="12" s="1"/>
  <c r="T20" i="12"/>
  <c r="S20" i="12"/>
  <c r="Q20" i="12"/>
  <c r="U20" i="12"/>
  <c r="R20" i="12"/>
  <c r="E19" i="15"/>
  <c r="E23" i="15" s="1"/>
  <c r="E24" i="15" s="1"/>
  <c r="D14" i="5"/>
  <c r="D15" i="5" s="1"/>
  <c r="T40" i="2"/>
  <c r="B12" i="8" s="1"/>
  <c r="B15" i="10" s="1"/>
  <c r="J40" i="2"/>
  <c r="C3" i="8" s="1"/>
  <c r="AC39" i="2"/>
  <c r="L40" i="2"/>
  <c r="E3" i="8" s="1"/>
  <c r="AE39" i="2"/>
  <c r="K40" i="2"/>
  <c r="D3" i="8" s="1"/>
  <c r="AD39" i="2"/>
  <c r="M40" i="2"/>
  <c r="B3" i="8" s="1"/>
  <c r="AF39" i="2"/>
  <c r="R44" i="2"/>
  <c r="D15" i="8"/>
  <c r="B22" i="12" l="1"/>
  <c r="M22" i="12" s="1"/>
  <c r="O22" i="12" s="1"/>
  <c r="D21" i="12"/>
  <c r="Q21" i="12"/>
  <c r="R21" i="12"/>
  <c r="S21" i="12"/>
  <c r="U21" i="12"/>
  <c r="P21" i="12"/>
  <c r="T21" i="12"/>
  <c r="M41" i="2"/>
  <c r="AF40" i="2"/>
  <c r="T41" i="2"/>
  <c r="J41" i="2"/>
  <c r="AC40" i="2"/>
  <c r="L41" i="2"/>
  <c r="AE40" i="2"/>
  <c r="K41" i="2"/>
  <c r="AD40" i="2"/>
  <c r="R45" i="2"/>
  <c r="D16" i="8"/>
  <c r="U22" i="12" l="1"/>
  <c r="B23" i="12"/>
  <c r="M23" i="12" s="1"/>
  <c r="O23" i="12" s="1"/>
  <c r="P23" i="12" s="1"/>
  <c r="P6" i="12" s="1"/>
  <c r="Q22" i="12"/>
  <c r="R22" i="12"/>
  <c r="S22" i="12"/>
  <c r="D22" i="12"/>
  <c r="T22" i="12"/>
  <c r="P22" i="12"/>
  <c r="AC41" i="2"/>
  <c r="J42" i="2"/>
  <c r="C4" i="8"/>
  <c r="AF41" i="2"/>
  <c r="M42" i="2"/>
  <c r="T42" i="2"/>
  <c r="B13" i="8"/>
  <c r="AD41" i="2"/>
  <c r="K42" i="2"/>
  <c r="D5" i="8" s="1"/>
  <c r="D4" i="8"/>
  <c r="AE41" i="2"/>
  <c r="L42" i="2"/>
  <c r="E4" i="8"/>
  <c r="B4" i="8"/>
  <c r="R46" i="2"/>
  <c r="D17" i="8"/>
  <c r="B24" i="12" l="1"/>
  <c r="M24" i="12" s="1"/>
  <c r="O24" i="12" s="1"/>
  <c r="D23" i="12"/>
  <c r="Q23" i="12"/>
  <c r="T23" i="12"/>
  <c r="U23" i="12"/>
  <c r="R23" i="12"/>
  <c r="S23" i="12"/>
  <c r="AC42" i="2"/>
  <c r="J43" i="2"/>
  <c r="C5" i="8"/>
  <c r="T43" i="2"/>
  <c r="B15" i="8" s="1"/>
  <c r="D22" i="15" s="1"/>
  <c r="AF42" i="2"/>
  <c r="B25" i="12" s="1"/>
  <c r="M25" i="12" s="1"/>
  <c r="M43" i="2"/>
  <c r="B5" i="8"/>
  <c r="AE42" i="2"/>
  <c r="L43" i="2"/>
  <c r="E5" i="8"/>
  <c r="B14" i="8"/>
  <c r="AD42" i="2"/>
  <c r="K43" i="2"/>
  <c r="D6" i="8" s="1"/>
  <c r="R24" i="12" l="1"/>
  <c r="S24" i="12"/>
  <c r="U24" i="12"/>
  <c r="T24" i="12"/>
  <c r="Q24" i="12"/>
  <c r="Q6" i="12" s="1"/>
  <c r="D24" i="12"/>
  <c r="O25" i="12"/>
  <c r="S25" i="12" s="1"/>
  <c r="D13" i="10"/>
  <c r="D11" i="10"/>
  <c r="D25" i="12"/>
  <c r="AE43" i="2"/>
  <c r="L44" i="2"/>
  <c r="E6" i="8"/>
  <c r="AC43" i="2"/>
  <c r="J44" i="2"/>
  <c r="AF43" i="2"/>
  <c r="B26" i="12" s="1"/>
  <c r="M26" i="12" s="1"/>
  <c r="M44" i="2"/>
  <c r="AD43" i="2"/>
  <c r="K44" i="2"/>
  <c r="D7" i="8" s="1"/>
  <c r="B6" i="8"/>
  <c r="T44" i="2"/>
  <c r="C6" i="8"/>
  <c r="U25" i="12" l="1"/>
  <c r="R25" i="12"/>
  <c r="R6" i="12" s="1"/>
  <c r="T25" i="12"/>
  <c r="O26" i="12"/>
  <c r="E11" i="10"/>
  <c r="E13" i="10"/>
  <c r="C11" i="10"/>
  <c r="C13" i="10"/>
  <c r="B13" i="10"/>
  <c r="C12" i="5" s="1"/>
  <c r="B11" i="10"/>
  <c r="C10" i="5" s="1"/>
  <c r="D16" i="10"/>
  <c r="D17" i="10" s="1"/>
  <c r="J18" i="10" s="1"/>
  <c r="J19" i="10" s="1"/>
  <c r="D26" i="12"/>
  <c r="AE44" i="2"/>
  <c r="L45" i="2"/>
  <c r="E8" i="8" s="1"/>
  <c r="T45" i="2"/>
  <c r="B16" i="8"/>
  <c r="AD44" i="2"/>
  <c r="K45" i="2"/>
  <c r="D8" i="8" s="1"/>
  <c r="AC44" i="2"/>
  <c r="J45" i="2"/>
  <c r="C8" i="8" s="1"/>
  <c r="C7" i="8"/>
  <c r="AF44" i="2"/>
  <c r="B27" i="12" s="1"/>
  <c r="M27" i="12" s="1"/>
  <c r="M45" i="2"/>
  <c r="B8" i="8" s="1"/>
  <c r="B7" i="8"/>
  <c r="E7" i="8"/>
  <c r="U26" i="12" l="1"/>
  <c r="T26" i="12"/>
  <c r="S26" i="12"/>
  <c r="S6" i="12" s="1"/>
  <c r="K9" i="5" s="1"/>
  <c r="D21" i="15"/>
  <c r="O27" i="12"/>
  <c r="U27" i="12" s="1"/>
  <c r="D27" i="12"/>
  <c r="E16" i="10"/>
  <c r="E17" i="10" s="1"/>
  <c r="C16" i="10"/>
  <c r="B16" i="10"/>
  <c r="T46" i="2"/>
  <c r="B17" i="8"/>
  <c r="J46" i="2"/>
  <c r="AC46" i="2" s="1"/>
  <c r="AC45" i="2"/>
  <c r="AD45" i="2"/>
  <c r="K46" i="2"/>
  <c r="AD46" i="2" s="1"/>
  <c r="AE45" i="2"/>
  <c r="L46" i="2"/>
  <c r="AE46" i="2" s="1"/>
  <c r="AF45" i="2"/>
  <c r="B28" i="12" s="1"/>
  <c r="M28" i="12" s="1"/>
  <c r="M46" i="2"/>
  <c r="AF46" i="2" s="1"/>
  <c r="B29" i="12" s="1"/>
  <c r="M29" i="12" s="1"/>
  <c r="T27" i="12" l="1"/>
  <c r="T6" i="12" s="1"/>
  <c r="C14" i="5"/>
  <c r="C15" i="5" s="1"/>
  <c r="O28" i="12"/>
  <c r="U28" i="12" s="1"/>
  <c r="U6" i="12" s="1"/>
  <c r="D19" i="15"/>
  <c r="D23" i="15" s="1"/>
  <c r="D24" i="15" s="1"/>
  <c r="B39" i="10"/>
  <c r="B38" i="10"/>
  <c r="B17" i="10"/>
  <c r="H18" i="10" s="1"/>
  <c r="H19" i="10" s="1"/>
  <c r="C17" i="10"/>
  <c r="I18" i="10" s="1"/>
  <c r="I19" i="10" s="1"/>
  <c r="C39" i="10"/>
  <c r="C38" i="10"/>
  <c r="D28" i="12"/>
  <c r="O29" i="12"/>
  <c r="D29" i="12"/>
  <c r="D16" i="5" l="1"/>
  <c r="D17" i="5" s="1"/>
  <c r="B6" i="12"/>
  <c r="F10" i="12" l="1"/>
  <c r="F11" i="12" s="1"/>
  <c r="F12" i="12" s="1"/>
  <c r="F13" i="12" s="1"/>
  <c r="F14" i="12" s="1"/>
  <c r="F15" i="12" s="1"/>
  <c r="F16" i="12" s="1"/>
  <c r="F17" i="12" s="1"/>
  <c r="F18" i="12" s="1"/>
  <c r="F19" i="12" s="1"/>
  <c r="F20" i="12" s="1"/>
  <c r="F21" i="12" s="1"/>
  <c r="F22" i="12" s="1"/>
  <c r="F23" i="12" s="1"/>
  <c r="F24" i="12" s="1"/>
  <c r="E9" i="12"/>
  <c r="H12" i="12"/>
  <c r="H13" i="12" s="1"/>
  <c r="H14" i="12" s="1"/>
  <c r="H15" i="12" s="1"/>
  <c r="H16" i="12" s="1"/>
  <c r="H17" i="12" s="1"/>
  <c r="H18" i="12" s="1"/>
  <c r="H19" i="12" s="1"/>
  <c r="H20" i="12" s="1"/>
  <c r="H21" i="12" s="1"/>
  <c r="H22" i="12" s="1"/>
  <c r="H23" i="12" s="1"/>
  <c r="H24" i="12" s="1"/>
  <c r="H25" i="12" s="1"/>
  <c r="H26" i="12" s="1"/>
  <c r="J14" i="12"/>
  <c r="J15" i="12" s="1"/>
  <c r="J16" i="12" s="1"/>
  <c r="J17" i="12" s="1"/>
  <c r="J18" i="12" s="1"/>
  <c r="J19" i="12" s="1"/>
  <c r="J20" i="12" s="1"/>
  <c r="J21" i="12" s="1"/>
  <c r="J22" i="12" s="1"/>
  <c r="J23" i="12" s="1"/>
  <c r="J24" i="12" s="1"/>
  <c r="J25" i="12" s="1"/>
  <c r="J26" i="12" s="1"/>
  <c r="J27" i="12" s="1"/>
  <c r="J28" i="12" s="1"/>
  <c r="G11" i="12"/>
  <c r="G12" i="12" s="1"/>
  <c r="G13" i="12" s="1"/>
  <c r="G14" i="12" s="1"/>
  <c r="G15" i="12" s="1"/>
  <c r="G16" i="12" s="1"/>
  <c r="G17" i="12" s="1"/>
  <c r="G18" i="12" s="1"/>
  <c r="G19" i="12" s="1"/>
  <c r="G20" i="12" s="1"/>
  <c r="G21" i="12" s="1"/>
  <c r="G22" i="12" s="1"/>
  <c r="G23" i="12" s="1"/>
  <c r="G24" i="12" s="1"/>
  <c r="G25" i="12" s="1"/>
  <c r="I13" i="12"/>
  <c r="E10" i="12" l="1"/>
  <c r="E11" i="12" s="1"/>
  <c r="E12" i="12" s="1"/>
  <c r="E13" i="12" s="1"/>
  <c r="E14" i="12" s="1"/>
  <c r="E15" i="12" s="1"/>
  <c r="E16" i="12" s="1"/>
  <c r="E17" i="12" s="1"/>
  <c r="E18" i="12" s="1"/>
  <c r="E19" i="12" s="1"/>
  <c r="E20" i="12" s="1"/>
  <c r="E21" i="12" s="1"/>
  <c r="E22" i="12" s="1"/>
  <c r="E23" i="12" s="1"/>
  <c r="E6" i="12" s="1"/>
  <c r="H6" i="12"/>
  <c r="J6" i="12"/>
  <c r="F6" i="12"/>
  <c r="G6" i="12"/>
  <c r="I14" i="12"/>
  <c r="I15" i="12" s="1"/>
  <c r="I16" i="12" s="1"/>
  <c r="I17" i="12" s="1"/>
  <c r="I18" i="12" s="1"/>
  <c r="I19" i="12" s="1"/>
  <c r="I20" i="12" s="1"/>
  <c r="I21" i="12" s="1"/>
  <c r="I22" i="12" s="1"/>
  <c r="I23" i="12" s="1"/>
  <c r="I24" i="12" s="1"/>
  <c r="I25" i="12" s="1"/>
  <c r="I26" i="12" s="1"/>
  <c r="I27" i="12" s="1"/>
  <c r="K8" i="5" l="1"/>
  <c r="I6" i="12"/>
</calcChain>
</file>

<file path=xl/sharedStrings.xml><?xml version="1.0" encoding="utf-8"?>
<sst xmlns="http://schemas.openxmlformats.org/spreadsheetml/2006/main" count="454" uniqueCount="307">
  <si>
    <t>transportation</t>
  </si>
  <si>
    <t xml:space="preserve">gas supply </t>
  </si>
  <si>
    <t>fixed customer charge ($/mo)</t>
  </si>
  <si>
    <t>HST</t>
  </si>
  <si>
    <t>total annual fixed cost</t>
  </si>
  <si>
    <t>gas furnace upfront cost</t>
  </si>
  <si>
    <t>gas furnace efficiency</t>
  </si>
  <si>
    <t>gas furnace efficiency (%)</t>
  </si>
  <si>
    <t>AC upfront cost</t>
  </si>
  <si>
    <t>AC efficiency (SEER)</t>
  </si>
  <si>
    <t>water heater upfront cost</t>
  </si>
  <si>
    <t>water heater efficiency (%)</t>
  </si>
  <si>
    <t>source</t>
  </si>
  <si>
    <t>time-averaged TOU rate ($/kWh)</t>
  </si>
  <si>
    <t>electricity transmission charge ($/kWh)</t>
  </si>
  <si>
    <t>regulatory charges ($/kWh)</t>
  </si>
  <si>
    <t>Ontario Electricity Rebate</t>
  </si>
  <si>
    <t xml:space="preserve">line loss adjustment factor </t>
  </si>
  <si>
    <t>total electricity variable cost ($/kWh)</t>
  </si>
  <si>
    <t>EG Union South rate zone</t>
  </si>
  <si>
    <t>EG Union North East</t>
  </si>
  <si>
    <t>storage</t>
  </si>
  <si>
    <t>gas price adjustment</t>
  </si>
  <si>
    <t>transportation price adjustment</t>
  </si>
  <si>
    <t>delivery price adjustment</t>
  </si>
  <si>
    <t>EG Union North West</t>
  </si>
  <si>
    <t>Toronto</t>
  </si>
  <si>
    <t>EG Rate 1 (includes Toronto)</t>
  </si>
  <si>
    <t>ASHP upfront cost</t>
  </si>
  <si>
    <t>Natural Gas Equipment Data</t>
  </si>
  <si>
    <t>Electricity Rates</t>
  </si>
  <si>
    <t>Electric Heat Pump Data</t>
  </si>
  <si>
    <t>https://energy-models.com/tools/how-convert-seer-eer-or-cop-kwton-hspf?page=1</t>
  </si>
  <si>
    <t>ASHP heating seasonal COP</t>
  </si>
  <si>
    <t>ASHP cooling seasonal COP</t>
  </si>
  <si>
    <t>ASHP cooling SEER</t>
  </si>
  <si>
    <t>https://open.canada.ca/data/en/dataset/4717f11d-b018-4fd3-ae66-e38e8fdef5d7</t>
  </si>
  <si>
    <t>Toronto Hydro</t>
  </si>
  <si>
    <t>https://www.torontohydro.com/for-home/rates</t>
  </si>
  <si>
    <t>electricity distribution ($/kWh)</t>
  </si>
  <si>
    <t>https://www.hydroone.com/rates-and-billing</t>
  </si>
  <si>
    <t>Additonal  Data</t>
  </si>
  <si>
    <t>year</t>
  </si>
  <si>
    <t>high NG use</t>
  </si>
  <si>
    <t>up to year</t>
  </si>
  <si>
    <t># homes (thousands)</t>
  </si>
  <si>
    <t>total energy use for central AC (PJ)</t>
  </si>
  <si>
    <t>avg SEER value</t>
  </si>
  <si>
    <t>avg SCOP value</t>
  </si>
  <si>
    <t>AC seasonal efficiency (COP)</t>
  </si>
  <si>
    <t>avg GJ cooling load</t>
  </si>
  <si>
    <t># homes with central AC (thousand)</t>
  </si>
  <si>
    <t>Tables 4 and 27 of https://oee.nrcan.gc.ca/corporate/statistics/neud/dpa/menus/trends/comprehensive/trends_res_on.cfm</t>
  </si>
  <si>
    <t xml:space="preserve">Energy use per home </t>
  </si>
  <si>
    <t>Electricity variable cost per year</t>
  </si>
  <si>
    <t>IESO 2021 annual planning outlook https://www.ieso.ca/en/Sector-Participants/Planning-and-Forecasting/Annual-Planning-Outlook</t>
  </si>
  <si>
    <t>upfront cost</t>
  </si>
  <si>
    <t>low carbon electricity</t>
  </si>
  <si>
    <t>high carbon electricity</t>
  </si>
  <si>
    <t>gas equipment and AC</t>
  </si>
  <si>
    <t>ccASHP + HPWH</t>
  </si>
  <si>
    <t>15-year heating cost</t>
  </si>
  <si>
    <t>15-year cooling cost</t>
  </si>
  <si>
    <t>total lifetime cost</t>
  </si>
  <si>
    <t>GJ/kWh</t>
  </si>
  <si>
    <t>total lifetime savings</t>
  </si>
  <si>
    <t>GJ/m3 NG</t>
  </si>
  <si>
    <t>kgCO2/m3 NG</t>
  </si>
  <si>
    <t xml:space="preserve">http://data.ec.gc.ca/data/substances/monitor/canada-s-official-greenhouse-gas-inventory/Emission_Factors.pdf </t>
  </si>
  <si>
    <t>total t emissions</t>
  </si>
  <si>
    <t>t emissions from water heating</t>
  </si>
  <si>
    <t>t emissions from home heating</t>
  </si>
  <si>
    <t>t emissions from home cooling</t>
  </si>
  <si>
    <t>value</t>
  </si>
  <si>
    <t>comments</t>
  </si>
  <si>
    <t>average annual heating load (GJ)</t>
  </si>
  <si>
    <t>average annual cooling load (GJ)</t>
  </si>
  <si>
    <t>average annual water heating load (GJ)</t>
  </si>
  <si>
    <t>instructions</t>
  </si>
  <si>
    <t>from your gas bill, a) total your m3 of gas use for Jun, Jul, Aug and multiply this by 4 - this is your estimated annual m3 gas use for water heating; b) subtract that value from your total m3 of gas use for one year to get your annual m3 of gas for space heating</t>
  </si>
  <si>
    <t>GJ annual heating load</t>
  </si>
  <si>
    <t>Estimating space and water heating loads from gas utility bills</t>
  </si>
  <si>
    <t>annual m3 for water heating</t>
  </si>
  <si>
    <t>annual m3 for space heating</t>
  </si>
  <si>
    <t>from your gas bill, total your m3 of gas use for Jun, Jul, Aug and multiply this by 4 - this is your estimated annual m3 gas use for water heating</t>
  </si>
  <si>
    <t>gas water heater efficiency</t>
  </si>
  <si>
    <t>enter this value in cell b12 of sheet 'NG data' to get an estimate of future gas costs for water heating in your home</t>
  </si>
  <si>
    <t>enter this value in cell b5 of sheet 'NG data' to get an estimate of future gas costs for space heating in your home</t>
  </si>
  <si>
    <t>GJ annual water heating load</t>
  </si>
  <si>
    <t>enter this value in cell b6 to get an estimate of future water heating costs for your home</t>
  </si>
  <si>
    <t>enter this value in cell b4 to get an estimate of future space heating costs for your home</t>
  </si>
  <si>
    <t>total lifetime savings with Greener Homes Grant</t>
  </si>
  <si>
    <t>incremental upfront cost with Greener Homes Grant</t>
  </si>
  <si>
    <t>total 15-year operational cost</t>
  </si>
  <si>
    <t>Projected average marginal emission factors (kg/kWh)</t>
  </si>
  <si>
    <t>Lifetime emissions (t CO2)</t>
  </si>
  <si>
    <t>Lifetime cost ($)</t>
  </si>
  <si>
    <t>from NRCan CEUD https://oee.nrcan.gc.ca/corporate/statistics/neud/dpa/menus/trends/comprehensive/trends_res_on.cfm</t>
  </si>
  <si>
    <t>Payback</t>
  </si>
  <si>
    <t xml:space="preserve">payback (averaged annual savings) </t>
  </si>
  <si>
    <t>payback with Greener Homes Grant (averaged annual savings)</t>
  </si>
  <si>
    <t>Rural</t>
  </si>
  <si>
    <t>payback using modeled yearly prices</t>
  </si>
  <si>
    <t>payack with grant using modeled yearly prices</t>
  </si>
  <si>
    <t>upfront cost assuming only half equipment must be upgraded</t>
  </si>
  <si>
    <t xml:space="preserve">15-year gas fixed customer charges </t>
  </si>
  <si>
    <t>gas supply cost</t>
  </si>
  <si>
    <t>inflation for gas supply cost (%/yr)</t>
  </si>
  <si>
    <t>inflation for other gas costs (%/yr)</t>
  </si>
  <si>
    <t>inflation for electricity costs (%/yr)</t>
  </si>
  <si>
    <t>London</t>
  </si>
  <si>
    <t>Belleville</t>
  </si>
  <si>
    <t>Thunder Bay</t>
  </si>
  <si>
    <t>15-year water heating cost (incl heating penalty)</t>
  </si>
  <si>
    <t>Synergy North (Thunder Bay)</t>
  </si>
  <si>
    <t>https://synergynorth.ca/residential/billing/rates/</t>
  </si>
  <si>
    <t>London Hydro</t>
  </si>
  <si>
    <t>https://www.londonhydro.com/accounts-services/electricity-rates/residential-electricity-rates</t>
  </si>
  <si>
    <t>Hydro One High Density (Belleville)</t>
  </si>
  <si>
    <t>NG variable costs</t>
  </si>
  <si>
    <t xml:space="preserve">london </t>
  </si>
  <si>
    <t>belleville</t>
  </si>
  <si>
    <t>installation year</t>
  </si>
  <si>
    <t>NG fixed costs</t>
  </si>
  <si>
    <t>electricity variable costs</t>
  </si>
  <si>
    <t>year of installation</t>
  </si>
  <si>
    <t>City</t>
  </si>
  <si>
    <t>city</t>
  </si>
  <si>
    <t>cost difference</t>
  </si>
  <si>
    <t>savings</t>
  </si>
  <si>
    <t>net savings</t>
  </si>
  <si>
    <t>installation date</t>
  </si>
  <si>
    <t>furnace cost</t>
  </si>
  <si>
    <t>HP cost</t>
  </si>
  <si>
    <t>avg GJ heating E use/home all ON</t>
  </si>
  <si>
    <t>average heating energy use per home for all ON homes adjusted for an assumed 90% furnace efficiency</t>
  </si>
  <si>
    <t>annual operating costs</t>
  </si>
  <si>
    <t>GHGe impacts</t>
  </si>
  <si>
    <t>heating SCOP is the seasonal heating efficiency</t>
  </si>
  <si>
    <t>cooling SCOP is the seasonal cooling efficiency</t>
  </si>
  <si>
    <t>lifetime costs and savings</t>
  </si>
  <si>
    <t>lifetime emissions</t>
  </si>
  <si>
    <t>payback</t>
  </si>
  <si>
    <t>payback with Greener Homes Grant</t>
  </si>
  <si>
    <t>payback without Greener Homes Grant</t>
  </si>
  <si>
    <t>An analysis of the financial and climate benefits of electrifying Ontario’s gas-heated homes</t>
  </si>
  <si>
    <t xml:space="preserve">This spreadsheet is designed to help the user understand the calculations made for the report on the financial and climate benefits of electrifying Ontario's gas-heated homes.  Users also have the opportunity to change some of the assumptions and data points used and test the impacts on the outcomes. </t>
  </si>
  <si>
    <r>
      <t xml:space="preserve">The </t>
    </r>
    <r>
      <rPr>
        <b/>
        <sz val="11"/>
        <color theme="1"/>
        <rFont val="Calibri"/>
        <family val="2"/>
        <scheme val="minor"/>
      </rPr>
      <t xml:space="preserve">formulas </t>
    </r>
    <r>
      <rPr>
        <sz val="11"/>
        <color theme="1"/>
        <rFont val="Calibri"/>
        <family val="2"/>
        <scheme val="minor"/>
      </rPr>
      <t xml:space="preserve"> sheet shows how the values in the outputs sheet were calculated. </t>
    </r>
  </si>
  <si>
    <t>Installation year</t>
  </si>
  <si>
    <r>
      <t xml:space="preserve">The </t>
    </r>
    <r>
      <rPr>
        <b/>
        <sz val="11"/>
        <color theme="1"/>
        <rFont val="Calibri"/>
        <family val="2"/>
        <scheme val="minor"/>
      </rPr>
      <t>outputs</t>
    </r>
    <r>
      <rPr>
        <sz val="11"/>
        <color theme="1"/>
        <rFont val="Calibri"/>
        <family val="2"/>
        <scheme val="minor"/>
      </rPr>
      <t xml:space="preserve"> sheet show the calculated values that are derived from the input data and utility rates.  These are used for the report's analysis.  If a user changes the input data, the corresponding values in the outputs sheet will change.  </t>
    </r>
    <r>
      <rPr>
        <u/>
        <sz val="11"/>
        <color theme="1"/>
        <rFont val="Calibri"/>
        <family val="2"/>
        <scheme val="minor"/>
      </rPr>
      <t xml:space="preserve">The outputs sheet is not designed to be altered by the user. </t>
    </r>
  </si>
  <si>
    <t>zero carbon electricity</t>
  </si>
  <si>
    <t xml:space="preserve">zero carbon electricity </t>
  </si>
  <si>
    <t>remaining variable cost (no carbon tax)</t>
  </si>
  <si>
    <t>carbon tax rate $/t</t>
  </si>
  <si>
    <t>carbon emissions from home heating (tonnes)</t>
  </si>
  <si>
    <t>carbon emissions from home cooling (tonnes)</t>
  </si>
  <si>
    <t>carbon emissions from water heating (tonnes)</t>
  </si>
  <si>
    <t>total carbon emissions (tonnes)</t>
  </si>
  <si>
    <t>Gas rates, carbon tax not included</t>
  </si>
  <si>
    <t xml:space="preserve">payback years with Greener Homes Grant </t>
  </si>
  <si>
    <t>payback years without Greener Homes Grant</t>
  </si>
  <si>
    <t>15-year water heating cost (no heating penalty)</t>
  </si>
  <si>
    <t>water heater efficiency (COP or EF)</t>
  </si>
  <si>
    <t>is this a heat pump water heater?</t>
  </si>
  <si>
    <t>Yes</t>
  </si>
  <si>
    <t>15-year water heating penalty</t>
  </si>
  <si>
    <t>space heating</t>
  </si>
  <si>
    <t>space cooling</t>
  </si>
  <si>
    <t>water heating</t>
  </si>
  <si>
    <t>gas current grid</t>
  </si>
  <si>
    <t>gas zero carbon grid</t>
  </si>
  <si>
    <t>heat pump current grid</t>
  </si>
  <si>
    <t>heat pump zero carbon grid</t>
  </si>
  <si>
    <t>lifetime greenhouse gas emissions</t>
  </si>
  <si>
    <t>lifetime costs</t>
  </si>
  <si>
    <t>Lifetime savings (not upgraded)</t>
  </si>
  <si>
    <t>2025 installation, 0 C-tax rise, 1,888 + 500installation for eWH witih 0.97% efficiency</t>
  </si>
  <si>
    <t>estimated average cost of upgrade</t>
  </si>
  <si>
    <t>based on an OEB analysis of gas demand side management options - derived from values in Table 1 on page 31 of https://www.oeb.ca/sites/default/files/OEB-Natural-Gas-DSM-TRM-V5.0-20201112.pdf</t>
  </si>
  <si>
    <t>UG south</t>
  </si>
  <si>
    <t>first 100 m3</t>
  </si>
  <si>
    <t>next 150 m3</t>
  </si>
  <si>
    <t>all over 250 m3</t>
  </si>
  <si>
    <t>UG north east</t>
  </si>
  <si>
    <t>next 200 m3</t>
  </si>
  <si>
    <t>next 500 m3</t>
  </si>
  <si>
    <t>all over 1000 m3</t>
  </si>
  <si>
    <t>UG north west</t>
  </si>
  <si>
    <t>rate 1</t>
  </si>
  <si>
    <t>first 30 m3</t>
  </si>
  <si>
    <t>next 55 m3</t>
  </si>
  <si>
    <t>next 85 m3</t>
  </si>
  <si>
    <t>over 170 m3</t>
  </si>
  <si>
    <t>Modeling methodology</t>
  </si>
  <si>
    <t>Total lifetime savings for an average home in Toronto</t>
  </si>
  <si>
    <t>before 1946</t>
  </si>
  <si>
    <t>1946-1960</t>
  </si>
  <si>
    <t>1961-1977</t>
  </si>
  <si>
    <t>1978-1983</t>
  </si>
  <si>
    <t>1984-1995</t>
  </si>
  <si>
    <t>1996-2000</t>
  </si>
  <si>
    <t>2001-2005</t>
  </si>
  <si>
    <t>2006-2010</t>
  </si>
  <si>
    <t>2011-2015</t>
  </si>
  <si>
    <t>2016-2018</t>
  </si>
  <si>
    <t>1947-1983</t>
  </si>
  <si>
    <t>1984-2018</t>
  </si>
  <si>
    <t>total heating</t>
  </si>
  <si>
    <t>proportional GJ/home for cooling</t>
  </si>
  <si>
    <t xml:space="preserve">location </t>
  </si>
  <si>
    <t>average rate for delivery of 300 m3/mo ($/m3)</t>
  </si>
  <si>
    <t>average rate for delivery of 300 m3/mo</t>
  </si>
  <si>
    <t>gas supply cost by year ($/m3)</t>
  </si>
  <si>
    <t>gas fixed rate by year ($/yr)</t>
  </si>
  <si>
    <t>gas carbon tax ($/m3)</t>
  </si>
  <si>
    <t>total gas variable rate by year ($/m3)</t>
  </si>
  <si>
    <t>https://www.ieso.ca/en/Sector-Participants/Planning-and-Forecasting/Annual-Planning-Outlook</t>
  </si>
  <si>
    <t>Ontario Energy Board Hearing EB-2021-0002 Exhibit I.10h.EGI.STAFF.77</t>
  </si>
  <si>
    <r>
      <t>The</t>
    </r>
    <r>
      <rPr>
        <b/>
        <sz val="11"/>
        <color theme="1"/>
        <rFont val="Calibri"/>
        <family val="2"/>
        <scheme val="minor"/>
      </rPr>
      <t xml:space="preserve"> gas rates</t>
    </r>
    <r>
      <rPr>
        <sz val="11"/>
        <color theme="1"/>
        <rFont val="Calibri"/>
        <family val="2"/>
        <scheme val="minor"/>
      </rPr>
      <t xml:space="preserve"> and </t>
    </r>
    <r>
      <rPr>
        <b/>
        <sz val="11"/>
        <color theme="1"/>
        <rFont val="Calibri"/>
        <family val="2"/>
        <scheme val="minor"/>
      </rPr>
      <t>electricity rates</t>
    </r>
    <r>
      <rPr>
        <sz val="11"/>
        <color theme="1"/>
        <rFont val="Calibri"/>
        <family val="2"/>
        <scheme val="minor"/>
      </rPr>
      <t xml:space="preserve"> sheets are where the raw data related to utility rates are found.  Users can change these values to test the impacts on the calculated outcomes. </t>
    </r>
  </si>
  <si>
    <t>gross output thermal requirements, single detached (GJ/household)</t>
  </si>
  <si>
    <t>gross output thermal requirements, single attached (GJ/household)</t>
  </si>
  <si>
    <t>total</t>
  </si>
  <si>
    <t>Tables 33 and 16 of https://oee.nrcan.gc.ca/corporate/statistics/neud/dpa/menus/trends/comprehensive/trends_res_on.cfm</t>
  </si>
  <si>
    <t>$/m3 no GST</t>
  </si>
  <si>
    <t>$/m3 with GST</t>
  </si>
  <si>
    <t>https://www.canada.ca/en/department-finance/news/2021/12/fuel-charge-rates-for-listed-provinces-and-territories-for-2023-to-2030.html</t>
  </si>
  <si>
    <t>assumed avg efficiency</t>
  </si>
  <si>
    <t>upfront cost of equipment</t>
  </si>
  <si>
    <t>gas water heater</t>
  </si>
  <si>
    <t>ccASHP (3 ton)</t>
  </si>
  <si>
    <t>ccASHP (5 ton)</t>
  </si>
  <si>
    <t>HPWH</t>
  </si>
  <si>
    <t>Enbridge gas</t>
  </si>
  <si>
    <t>local installer 1</t>
  </si>
  <si>
    <t>local installer 2</t>
  </si>
  <si>
    <t>gas furance + central AC</t>
  </si>
  <si>
    <t>Goldfinch energy</t>
  </si>
  <si>
    <t>TAF</t>
  </si>
  <si>
    <t>average</t>
  </si>
  <si>
    <t>price used</t>
  </si>
  <si>
    <t>lower efficiency water heater</t>
  </si>
  <si>
    <t>based on quotes from 3 installers</t>
  </si>
  <si>
    <t>based on quotes from 2 installers</t>
  </si>
  <si>
    <t>based on quotes from 2 installers plus Ontario Energy Board Hearing EB-2021-0002 Exhibit I.10h.EGI.STAFF.77</t>
  </si>
  <si>
    <t>based on typical EF values for gas tank water heaters at Home Depot</t>
  </si>
  <si>
    <t>based on 77% of gas furnaces in 2018 being high efficiency NRCan CEUD Table 21</t>
  </si>
  <si>
    <t>based on a minimum HSPF performance of 10.5 in zone IV</t>
  </si>
  <si>
    <t>Dunsky</t>
  </si>
  <si>
    <t>1. Full electrification with an ASHP &amp; HPWH - typical home</t>
  </si>
  <si>
    <t>3. Full electrification with an ASHP &amp; HPWH, with increasing carbon tax - typical home</t>
  </si>
  <si>
    <t>4. Full electrification ASHP &amp; traditional electric water heater - typical home</t>
  </si>
  <si>
    <t>5. Partial electrification (ASHP replaces gas furnace &amp; AC, but other gas equipment remains) - typical home.</t>
  </si>
  <si>
    <t>typical minimum value for ccASHPs with HSPF of 10.5 or greater</t>
  </si>
  <si>
    <t xml:space="preserve">Full electrification with a heat  pump for space heating and conventional electric water heater </t>
  </si>
  <si>
    <t xml:space="preserve">Partial electrification with heat pump for space heating but conventional gas water heater (no fixed gas charge savings) </t>
  </si>
  <si>
    <t>Full electrification with heat pumps for space and water heating in gas expansion community</t>
  </si>
  <si>
    <t xml:space="preserve">Full electrification with heat pumps for space and water heating (if carbon taxes continue to rise beyond 2030) </t>
  </si>
  <si>
    <t xml:space="preserve">Full electrification with heat pumps for space and water heating </t>
  </si>
  <si>
    <t>add 0.23 to gas commodity pric3</t>
  </si>
  <si>
    <t>change water heater price, efficiency and from HP to EWH</t>
  </si>
  <si>
    <t>zero WH load, change WH price, remove gas connection fee savings</t>
  </si>
  <si>
    <t>change gas price</t>
  </si>
  <si>
    <t>add 20% to upfront cost, change to 1945 and older heating load</t>
  </si>
  <si>
    <t>base case</t>
  </si>
  <si>
    <t xml:space="preserve">This is a conservative figure. Market-available heat pumps have sCOP figures of 3.3 and even higher.  See the Greener Homes Grant eligible product list: https://open.canada.ca/data/en/dataset/4717f11d-b018-4fd3-ae66-e38e8fdef5d7 </t>
  </si>
  <si>
    <t>Schedule B in http://www.regie-energie.qc.ca/consommateur/gaz_prix/gazifere/ajustement/20220616-dec_order_EGI_July%202022%20QRAM.pdf</t>
  </si>
  <si>
    <t>Full electrification with heat pumps for space and water heating with 2025 installation date</t>
  </si>
  <si>
    <t>gas space and water heating plus AC</t>
  </si>
  <si>
    <t>ASHP and HPWH</t>
  </si>
  <si>
    <t>Full electrification with heat pumps for space and water heating (larger/older home with a larger heat pump)</t>
  </si>
  <si>
    <t>ASHP and HPWH (with Greener homes grant)</t>
  </si>
  <si>
    <t>electrical upgrade</t>
  </si>
  <si>
    <t>water heater</t>
  </si>
  <si>
    <t>gas furnace or ASHP</t>
  </si>
  <si>
    <t>AC (ASHP also provides cooling)</t>
  </si>
  <si>
    <t>Toronto Rates Jan 1, 2022</t>
  </si>
  <si>
    <t xml:space="preserve">Full electrification with heat pumps for space and water heating (using Jan 1, 2022 rates) </t>
  </si>
  <si>
    <t>for % reduction in commodity rates for full lifetime price, a) zero the gas supply cost E24, b) the difference between HP and conventional divided by 15 is how much must be made up with NG rates, play with the gas rates until you have nearly zero difference</t>
  </si>
  <si>
    <t>gas variable distribution rate by year ($/m3)</t>
  </si>
  <si>
    <t>For % reduction in commondity rates a) remove fixed rate and AC from payback calc in 2022, b) remove commodity price from gas rates AB23, c) the difference between HP and conventional is how much must be made up with gas commodity, c) use 0.1 as the gas commodity price and sort out how many times more this has to be to get the value in c)</t>
  </si>
  <si>
    <t xml:space="preserve">2. Full electrification with an ASHP &amp; HPWH - bigger/older home (i.e. more heating requirements) [for this you increase the equipment cost by 20% and the heating load up correspondingly] </t>
  </si>
  <si>
    <t>values</t>
  </si>
  <si>
    <t>Input Data</t>
  </si>
  <si>
    <t xml:space="preserve"> </t>
  </si>
  <si>
    <t>Outputs</t>
  </si>
  <si>
    <r>
      <t xml:space="preserve">The </t>
    </r>
    <r>
      <rPr>
        <b/>
        <sz val="11"/>
        <color theme="1"/>
        <rFont val="Calibri"/>
        <family val="2"/>
        <scheme val="minor"/>
      </rPr>
      <t>methodology</t>
    </r>
    <r>
      <rPr>
        <sz val="11"/>
        <color theme="1"/>
        <rFont val="Calibri"/>
        <family val="2"/>
        <scheme val="minor"/>
      </rPr>
      <t xml:space="preserve"> sheet lists the assumptions that were made in this analysis. </t>
    </r>
  </si>
  <si>
    <t>Formulas used</t>
  </si>
  <si>
    <t>Electricity rates (July 2022)</t>
  </si>
  <si>
    <t>Methane gas rates (July 2022)</t>
  </si>
  <si>
    <t>The average efficiency of gas furnaces in existing homes is assumed to be 90%, this was used to determine the average heating load.</t>
  </si>
  <si>
    <t>The carbon tax rate for after April 1 was used as the annual rate for that calendar year.</t>
  </si>
  <si>
    <t>Payback is taken as the total number of years where the net savings is negative plus one year (the year where net zero is achieved).</t>
  </si>
  <si>
    <t>The facility carbon charge was included in the base rate for methane as it was assumed to change with inflation, not based on the federal carbon tax.</t>
  </si>
  <si>
    <t>The analysis does not include any upgrades to ductwork that may be required in some homes.</t>
  </si>
  <si>
    <t>Maintenance costs were not included in the analysis.</t>
  </si>
  <si>
    <t>It was assumed that all homes with gas heating also have central air conditioning.</t>
  </si>
  <si>
    <t>For methane gas delivery rates, the average monthly rate for the first 300m3 was used (tiered pricing is used for delivery charges).</t>
  </si>
  <si>
    <t xml:space="preserve">A conservative estimate based on recent quotes. These quotes may be high due to transitory supply-issues. Enbridge gas estimated a cost of $11,000 (Ontario Energy Board Hearing EB-2021-0002 Exhibit I.10h.EGI.STAFF.77). </t>
  </si>
  <si>
    <t>cost to upgrade the electrical panel</t>
  </si>
  <si>
    <t xml:space="preserve">HPWH: Home Depot 50 gal hybrid heat pump water heater and estimated $1,800 installation cost EWR: conventional electric tank water heater: $1,880 + $500 installation </t>
  </si>
  <si>
    <t>for a conventional electric tank water heater use 0.91 https://www.rheem.com/product/marathon-50-gallon-electric-water-heater-with-limited-lifetime-warranty-msr50245c</t>
  </si>
  <si>
    <t xml:space="preserve">HPWH: 3.75 Home Depot 50 gal hybrid heat pump water heater </t>
  </si>
  <si>
    <t>Gas Expansion</t>
  </si>
  <si>
    <t>Lifetime emissions with 2022 install (t CO2)</t>
  </si>
  <si>
    <t>Location</t>
  </si>
  <si>
    <r>
      <t>The</t>
    </r>
    <r>
      <rPr>
        <b/>
        <sz val="11"/>
        <color theme="1"/>
        <rFont val="Calibri"/>
        <family val="2"/>
        <scheme val="minor"/>
      </rPr>
      <t xml:space="preserve"> input data</t>
    </r>
    <r>
      <rPr>
        <sz val="11"/>
        <color theme="1"/>
        <rFont val="Calibri"/>
        <family val="2"/>
        <scheme val="minor"/>
      </rPr>
      <t xml:space="preserve"> sheet is where the raw data related to heating and cooling equipment, and home characteristics is shown alongside the data sources and any comments on that data.  The user can select from four major Ontario communities with different utility rates and can select the year of installation on this sheet.  Users can change these values to test the impacts on the calculated outcomes. There is also a section on this sheet that helps the user to calculate the heating and cooling loads of their home, allowing the user to model the economic and climate benefits for their home.</t>
    </r>
  </si>
  <si>
    <t>gas exjpansion communities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</si>
</sst>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6">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_-&quot;$&quot;* #,##0_-;\-&quot;$&quot;* #,##0_-;_-&quot;$&quot;* &quot;-&quot;??_-;_-@_-"/>
    <numFmt numFmtId="165" formatCode="ddd\-mmm\-d\ hAM/PM"/>
    <numFmt numFmtId="166" formatCode="#,##0.0_ ;[Red]\-#,##0.0\ "/>
    <numFmt numFmtId="167" formatCode="0.0"/>
    <numFmt numFmtId="168" formatCode="&quot;$&quot;#,##0_)_%;\(&quot;$&quot;#,##0\)_%;@_)_%"/>
    <numFmt numFmtId="169" formatCode="#,##0_)_%;\(#,##0\)_%;&quot;-&quot;_)_%;@_)_%"/>
    <numFmt numFmtId="170" formatCode="0.0_x_)_%;&quot;NM&quot;_x_)_%;&quot;NM&quot;_x_)_%;@_x_)_%"/>
    <numFmt numFmtId="171" formatCode="0.0\x_)_%;&quot;NM&quot;_x_)_%;&quot;NM&quot;_x_)_%;@_x_)_%"/>
    <numFmt numFmtId="172" formatCode="0.0%_)_x;\(0.0%\)_x;&quot;-&quot;_%_)_x;@_%_)_x"/>
    <numFmt numFmtId="173" formatCode="0.0_%_)_x;\(0.0\)_%_x;&quot;-&quot;_%_)_x;@_%_)_x"/>
    <numFmt numFmtId="174" formatCode="0.000000"/>
    <numFmt numFmtId="175" formatCode="0;0;&quot;YES&quot;"/>
    <numFmt numFmtId="176" formatCode="&quot;On&quot;;;&quot;Off&quot;"/>
    <numFmt numFmtId="177" formatCode="&quot;$&quot;#,##0&quot;/MWh&quot;;\(&quot;$&quot;#,##0\)&quot;/MWh&quot;"/>
    <numFmt numFmtId="178" formatCode="General_)"/>
    <numFmt numFmtId="179" formatCode="&quot;$&quot;#,##0.0;\(&quot;$&quot;#,##0.0\);&quot;$&quot;#,##0.0"/>
    <numFmt numFmtId="180" formatCode="&quot;$&quot;#,##0\ ;\(&quot;$&quot;#,##0\)"/>
    <numFmt numFmtId="181" formatCode="m/d"/>
    <numFmt numFmtId="182" formatCode="m/d/\ h:mm"/>
    <numFmt numFmtId="183" formatCode="#,##0.0\x_);\(#,##0.0\x\);#,##0.0\x_);@_)"/>
    <numFmt numFmtId="184" formatCode="#,##0.00;[Red]\(#,##0.00\)"/>
    <numFmt numFmtId="185" formatCode="#,##0.0000"/>
    <numFmt numFmtId="186" formatCode="#,##0.0\%_);\(#,##0.0\%\);#,##0.0\%_);@_)"/>
    <numFmt numFmtId="187" formatCode="0.0000%"/>
    <numFmt numFmtId="188" formatCode="m/d/yy\ h:mm:ss"/>
    <numFmt numFmtId="189" formatCode="[$-1009]d\-mmm\-yy;@"/>
    <numFmt numFmtId="190" formatCode="_-&quot;$&quot;* #,##0.00000_-;\-&quot;$&quot;* #,##0.00000_-;_-&quot;$&quot;* &quot;-&quot;??_-;_-@_-"/>
    <numFmt numFmtId="191" formatCode="_-&quot;$&quot;* #,##0.000000_-;\-&quot;$&quot;* #,##0.000000_-;_-&quot;$&quot;* &quot;-&quot;??_-;_-@_-"/>
    <numFmt numFmtId="192" formatCode="&quot;$&quot;#,##0"/>
    <numFmt numFmtId="193" formatCode="_-* #,##0.0000_-;\-* #,##0.0000_-;_-* &quot;-&quot;??_-;_-@_-"/>
    <numFmt numFmtId="194" formatCode="_-* #,##0.00000_-;\-* #,##0.00000_-;_-* &quot;-&quot;??_-;_-@_-"/>
  </numFmts>
  <fonts count="107">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family val="2"/>
    </font>
    <font>
      <sz val="10"/>
      <color indexed="8"/>
      <name val="Arial"/>
      <family val="2"/>
    </font>
    <font>
      <sz val="10"/>
      <name val="Arial"/>
      <family val="2"/>
    </font>
    <font>
      <u/>
      <sz val="10"/>
      <color indexed="12"/>
      <name val="Arial"/>
      <family val="2"/>
    </font>
    <font>
      <sz val="8"/>
      <name val="Arial"/>
      <family val="2"/>
    </font>
    <font>
      <sz val="8"/>
      <color indexed="8"/>
      <name val="Arial"/>
      <family val="2"/>
    </font>
    <font>
      <u/>
      <sz val="7.5"/>
      <color indexed="12"/>
      <name val="Arial"/>
      <family val="2"/>
    </font>
    <font>
      <sz val="8"/>
      <color theme="1"/>
      <name val="Arial"/>
      <family val="2"/>
    </font>
    <font>
      <u/>
      <sz val="11"/>
      <color theme="10"/>
      <name val="Calibri"/>
      <family val="2"/>
      <scheme val="minor"/>
    </font>
    <font>
      <b/>
      <sz val="12"/>
      <name val="Arial"/>
      <family val="2"/>
    </font>
    <font>
      <b/>
      <sz val="18"/>
      <color theme="3"/>
      <name val="Calibri Light"/>
      <family val="2"/>
      <scheme val="major"/>
    </font>
    <font>
      <b/>
      <sz val="10"/>
      <name val="Arial"/>
      <family val="2"/>
    </font>
    <font>
      <sz val="10"/>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9"/>
      <name val="Arial"/>
      <family val="2"/>
    </font>
    <font>
      <sz val="18"/>
      <name val="Arial"/>
      <family val="2"/>
    </font>
    <font>
      <sz val="14"/>
      <name val="Arial"/>
      <family val="2"/>
    </font>
    <font>
      <b/>
      <sz val="18"/>
      <name val="Arial"/>
      <family val="2"/>
    </font>
    <font>
      <sz val="10"/>
      <name val="Times New Roman"/>
      <family val="1"/>
    </font>
    <font>
      <i/>
      <sz val="10"/>
      <name val="Times New Roman"/>
      <family val="1"/>
    </font>
    <font>
      <b/>
      <sz val="10"/>
      <color indexed="12"/>
      <name val="Times New Roman"/>
      <family val="1"/>
    </font>
    <font>
      <sz val="12"/>
      <name val="Verdana"/>
      <family val="2"/>
    </font>
    <font>
      <sz val="9"/>
      <name val="Times New Roman"/>
      <family val="1"/>
    </font>
    <font>
      <sz val="7"/>
      <name val="Arial"/>
      <family val="2"/>
    </font>
    <font>
      <b/>
      <sz val="9"/>
      <name val="Times New Roman"/>
      <family val="1"/>
    </font>
    <font>
      <sz val="9"/>
      <color indexed="8"/>
      <name val="Times New Roman"/>
      <family val="1"/>
    </font>
    <font>
      <sz val="12"/>
      <color indexed="8"/>
      <name val="Times New Roman"/>
      <family val="1"/>
    </font>
    <font>
      <sz val="8"/>
      <name val="Times New Roman"/>
      <family val="1"/>
    </font>
    <font>
      <sz val="11"/>
      <color rgb="FF3703F7"/>
      <name val="Calibri"/>
      <family val="2"/>
      <scheme val="minor"/>
    </font>
    <font>
      <sz val="10"/>
      <name val="Helv"/>
    </font>
    <font>
      <sz val="11"/>
      <color indexed="8"/>
      <name val="Calibri"/>
      <family val="2"/>
      <scheme val="minor"/>
    </font>
    <font>
      <sz val="9"/>
      <color theme="1"/>
      <name val="Calibri"/>
      <family val="2"/>
    </font>
    <font>
      <sz val="12"/>
      <name val="Times New Roman"/>
      <family val="1"/>
    </font>
    <font>
      <b/>
      <sz val="10"/>
      <color indexed="8"/>
      <name val="Arial"/>
      <family val="2"/>
    </font>
    <font>
      <sz val="10"/>
      <name val="Arial Cyr"/>
      <charset val="204"/>
    </font>
    <font>
      <b/>
      <i/>
      <sz val="10"/>
      <name val="Helv"/>
    </font>
    <font>
      <b/>
      <sz val="12"/>
      <name val="Times New Roman"/>
      <family val="1"/>
    </font>
    <font>
      <b/>
      <sz val="10"/>
      <color indexed="9"/>
      <name val="Arial"/>
      <family val="2"/>
    </font>
    <font>
      <u/>
      <sz val="11"/>
      <color theme="10"/>
      <name val="Calibri"/>
      <family val="2"/>
    </font>
    <font>
      <u/>
      <sz val="10"/>
      <color theme="10"/>
      <name val="Arial"/>
      <family val="2"/>
    </font>
    <font>
      <u/>
      <sz val="10"/>
      <color theme="10"/>
      <name val="MS Sans Serif"/>
      <family val="2"/>
    </font>
    <font>
      <u/>
      <sz val="10"/>
      <color theme="10"/>
      <name val="Helv"/>
    </font>
    <font>
      <sz val="8"/>
      <color rgb="FF3F3F76"/>
      <name val="Arial"/>
      <family val="2"/>
    </font>
    <font>
      <b/>
      <sz val="12"/>
      <color indexed="8"/>
      <name val="Times New Roman"/>
      <family val="1"/>
    </font>
    <font>
      <sz val="8"/>
      <name val="Palatino"/>
      <family val="1"/>
    </font>
    <font>
      <sz val="12"/>
      <color theme="1"/>
      <name val="Arial"/>
      <family val="2"/>
    </font>
    <font>
      <sz val="10"/>
      <name val="MS Sans Serif"/>
      <family val="2"/>
    </font>
    <font>
      <sz val="10"/>
      <color theme="1"/>
      <name val="Calibri"/>
      <family val="2"/>
    </font>
    <font>
      <sz val="11"/>
      <color theme="1"/>
      <name val="Palatino Linotype"/>
      <family val="2"/>
    </font>
    <font>
      <sz val="10"/>
      <name val="Verdana"/>
      <family val="2"/>
    </font>
    <font>
      <sz val="8"/>
      <name val="Helvetica"/>
      <family val="2"/>
    </font>
    <font>
      <sz val="11"/>
      <color indexed="8"/>
      <name val="Times New Roman"/>
      <family val="1"/>
    </font>
    <font>
      <b/>
      <i/>
      <sz val="10"/>
      <color indexed="8"/>
      <name val="Arial"/>
      <family val="2"/>
    </font>
    <font>
      <b/>
      <i/>
      <sz val="11"/>
      <color indexed="8"/>
      <name val="Times New Roman"/>
      <family val="1"/>
    </font>
    <font>
      <b/>
      <sz val="11"/>
      <color indexed="16"/>
      <name val="Times New Roman"/>
      <family val="1"/>
    </font>
    <font>
      <b/>
      <sz val="10"/>
      <color indexed="13"/>
      <name val="Arial"/>
      <family val="2"/>
    </font>
    <font>
      <b/>
      <sz val="26"/>
      <name val="Times New Roman"/>
      <family val="1"/>
    </font>
    <font>
      <b/>
      <sz val="18"/>
      <name val="Times New Roman"/>
      <family val="1"/>
    </font>
    <font>
      <i/>
      <sz val="10"/>
      <name val="Arial"/>
      <family val="2"/>
    </font>
    <font>
      <b/>
      <sz val="9"/>
      <name val="Arial"/>
      <family val="2"/>
    </font>
    <font>
      <sz val="10"/>
      <name val="Helv"/>
      <charset val="204"/>
    </font>
    <font>
      <sz val="7"/>
      <name val="Times New Roman"/>
      <family val="1"/>
    </font>
    <font>
      <u/>
      <sz val="10"/>
      <color indexed="12"/>
      <name val="Times New Roman"/>
      <family val="1"/>
    </font>
    <font>
      <sz val="10"/>
      <color indexed="8"/>
      <name val="Tahoma"/>
      <family val="2"/>
    </font>
    <font>
      <b/>
      <sz val="11"/>
      <name val="Calibri"/>
      <family val="2"/>
      <scheme val="minor"/>
    </font>
    <font>
      <sz val="11"/>
      <name val="Calibri"/>
      <family val="2"/>
      <scheme val="minor"/>
    </font>
    <font>
      <sz val="10"/>
      <color theme="1"/>
      <name val="Trebuchet MS"/>
      <family val="2"/>
    </font>
    <font>
      <b/>
      <sz val="16"/>
      <color theme="5"/>
      <name val="Trebuchet MS"/>
      <family val="2"/>
    </font>
    <font>
      <b/>
      <sz val="20"/>
      <color theme="0"/>
      <name val="Calibri"/>
      <family val="2"/>
      <scheme val="minor"/>
    </font>
    <font>
      <u/>
      <sz val="11"/>
      <color theme="1"/>
      <name val="Calibri"/>
      <family val="2"/>
      <scheme val="minor"/>
    </font>
    <font>
      <b/>
      <sz val="11"/>
      <color rgb="FFFF0000"/>
      <name val="Calibri"/>
      <family val="2"/>
      <scheme val="minor"/>
    </font>
    <font>
      <sz val="24"/>
      <color theme="1"/>
      <name val="Calibri"/>
      <family val="2"/>
      <scheme val="minor"/>
    </font>
    <font>
      <b/>
      <sz val="16"/>
      <color theme="0"/>
      <name val="Calibri"/>
      <family val="2"/>
      <scheme val="minor"/>
    </font>
  </fonts>
  <fills count="9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55"/>
        <bgColor indexed="64"/>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11"/>
        <bgColor indexed="11"/>
      </patternFill>
    </fill>
    <fill>
      <patternFill patternType="solid">
        <fgColor indexed="46"/>
        <bgColor indexed="46"/>
      </patternFill>
    </fill>
    <fill>
      <patternFill patternType="solid">
        <fgColor indexed="36"/>
        <bgColor indexed="36"/>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indexed="27"/>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8"/>
        <bgColor indexed="64"/>
      </patternFill>
    </fill>
    <fill>
      <patternFill patternType="solid">
        <fgColor rgb="FFC5D1FF"/>
        <bgColor indexed="64"/>
      </patternFill>
    </fill>
    <fill>
      <patternFill patternType="solid">
        <fgColor indexed="23"/>
        <bgColor indexed="64"/>
      </patternFill>
    </fill>
    <fill>
      <patternFill patternType="solid">
        <fgColor indexed="9"/>
      </patternFill>
    </fill>
    <fill>
      <patternFill patternType="solid">
        <fgColor indexed="13"/>
      </patternFill>
    </fill>
    <fill>
      <patternFill patternType="solid">
        <fgColor indexed="17"/>
      </patternFill>
    </fill>
    <fill>
      <patternFill patternType="darkTrellis"/>
    </fill>
    <fill>
      <patternFill patternType="solid">
        <fgColor indexed="63"/>
        <bgColor indexed="64"/>
      </patternFill>
    </fill>
    <fill>
      <patternFill patternType="solid">
        <fgColor theme="7"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theme="2" tint="-9.9978637043366805E-2"/>
        <bgColor indexed="64"/>
      </patternFill>
    </fill>
    <fill>
      <patternFill patternType="solid">
        <fgColor theme="5"/>
        <bgColor indexed="64"/>
      </patternFill>
    </fill>
    <fill>
      <patternFill patternType="solid">
        <fgColor theme="8" tint="0.39997558519241921"/>
        <bgColor indexed="64"/>
      </patternFill>
    </fill>
  </fills>
  <borders count="6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22"/>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double">
        <color indexed="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s>
  <cellStyleXfs count="43249">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7" fillId="3" borderId="0" applyNumberFormat="0" applyBorder="0" applyAlignment="0" applyProtection="0"/>
    <xf numFmtId="43" fontId="19"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2" fontId="20" fillId="0" borderId="0" applyFont="0" applyFill="0" applyBorder="0" applyAlignment="0" applyProtection="0"/>
    <xf numFmtId="42" fontId="20" fillId="0" borderId="0" applyFont="0" applyFill="0" applyBorder="0" applyAlignment="0" applyProtection="0"/>
    <xf numFmtId="42"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6" fillId="2" borderId="0" applyNumberFormat="0" applyBorder="0" applyAlignment="0" applyProtection="0"/>
    <xf numFmtId="0" fontId="21"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9" fillId="0" borderId="0"/>
    <xf numFmtId="0" fontId="1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5" fillId="0" borderId="0"/>
    <xf numFmtId="0" fontId="20" fillId="38" borderId="0"/>
    <xf numFmtId="0" fontId="20" fillId="0" borderId="0"/>
    <xf numFmtId="0" fontId="20" fillId="38" borderId="0"/>
    <xf numFmtId="0" fontId="22" fillId="0" borderId="0"/>
    <xf numFmtId="0" fontId="20" fillId="0" borderId="0"/>
    <xf numFmtId="0" fontId="19" fillId="0" borderId="0"/>
    <xf numFmtId="0" fontId="22" fillId="0" borderId="0"/>
    <xf numFmtId="0" fontId="18" fillId="0" borderId="0"/>
    <xf numFmtId="0" fontId="20" fillId="38" borderId="0"/>
    <xf numFmtId="0" fontId="1" fillId="0" borderId="0"/>
    <xf numFmtId="0" fontId="1" fillId="0" borderId="0"/>
    <xf numFmtId="0" fontId="20" fillId="0" borderId="0"/>
    <xf numFmtId="0" fontId="20" fillId="38" borderId="0"/>
    <xf numFmtId="0" fontId="1" fillId="0" borderId="0"/>
    <xf numFmtId="0" fontId="1" fillId="0" borderId="0"/>
    <xf numFmtId="0" fontId="20" fillId="0" borderId="0"/>
    <xf numFmtId="0" fontId="20" fillId="38" borderId="0"/>
    <xf numFmtId="0" fontId="20" fillId="0" borderId="0"/>
    <xf numFmtId="0" fontId="20" fillId="38" borderId="0"/>
    <xf numFmtId="0" fontId="20" fillId="38" borderId="0"/>
    <xf numFmtId="0" fontId="20" fillId="0" borderId="0"/>
    <xf numFmtId="0" fontId="1" fillId="0" borderId="0"/>
    <xf numFmtId="0" fontId="20" fillId="0" borderId="0"/>
    <xf numFmtId="0" fontId="20" fillId="38" borderId="0"/>
    <xf numFmtId="0" fontId="20" fillId="0" borderId="0"/>
    <xf numFmtId="0" fontId="20" fillId="0" borderId="0"/>
    <xf numFmtId="0" fontId="20" fillId="0" borderId="0"/>
    <xf numFmtId="9" fontId="19"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0" fontId="20" fillId="0" borderId="0"/>
    <xf numFmtId="0" fontId="26" fillId="0" borderId="0" applyNumberFormat="0" applyFill="0" applyBorder="0" applyAlignment="0" applyProtection="0"/>
    <xf numFmtId="43" fontId="1" fillId="0" borderId="0" applyFont="0" applyFill="0" applyBorder="0" applyAlignment="0" applyProtection="0"/>
    <xf numFmtId="9" fontId="20" fillId="0" borderId="0" applyFont="0" applyFill="0" applyBorder="0" applyAlignment="0" applyProtection="0"/>
    <xf numFmtId="0" fontId="28" fillId="0" borderId="0" applyNumberFormat="0" applyFill="0" applyBorder="0" applyAlignment="0" applyProtection="0"/>
    <xf numFmtId="0" fontId="20" fillId="0" borderId="0"/>
    <xf numFmtId="168" fontId="52" fillId="0" borderId="0" applyFill="0" applyBorder="0">
      <alignment horizontal="right"/>
    </xf>
    <xf numFmtId="169" fontId="52" fillId="0" borderId="0" applyFill="0" applyBorder="0">
      <alignment horizontal="right"/>
    </xf>
    <xf numFmtId="170" fontId="52" fillId="0" borderId="0" applyFill="0" applyBorder="0">
      <alignment horizontal="right"/>
    </xf>
    <xf numFmtId="171" fontId="52" fillId="0" borderId="0" applyFill="0" applyBorder="0">
      <alignment horizontal="right"/>
    </xf>
    <xf numFmtId="172" fontId="52" fillId="0" borderId="0" applyFill="0" applyBorder="0">
      <alignment horizontal="right"/>
    </xf>
    <xf numFmtId="173" fontId="52" fillId="0" borderId="0" applyFill="0" applyBorder="0">
      <alignment horizontal="right"/>
    </xf>
    <xf numFmtId="174" fontId="20" fillId="0" borderId="0">
      <alignment horizontal="left" wrapText="1"/>
    </xf>
    <xf numFmtId="0" fontId="31" fillId="39"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3" borderId="0" applyNumberFormat="0" applyBorder="0" applyAlignment="0" applyProtection="0"/>
    <xf numFmtId="0" fontId="32" fillId="54" borderId="0" applyNumberFormat="0" applyBorder="0" applyAlignment="0" applyProtection="0"/>
    <xf numFmtId="0" fontId="32" fillId="55"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6" borderId="0" applyNumberFormat="0" applyBorder="0" applyAlignment="0" applyProtection="0"/>
    <xf numFmtId="0" fontId="33" fillId="40" borderId="0" applyNumberFormat="0" applyBorder="0" applyAlignment="0" applyProtection="0"/>
    <xf numFmtId="0" fontId="34" fillId="57" borderId="13" applyNumberFormat="0" applyAlignment="0" applyProtection="0"/>
    <xf numFmtId="175" fontId="53" fillId="0" borderId="0">
      <alignment horizontal="center"/>
    </xf>
    <xf numFmtId="0" fontId="35" fillId="58" borderId="14" applyNumberFormat="0" applyAlignment="0" applyProtection="0"/>
    <xf numFmtId="43"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0" fontId="36" fillId="0" borderId="0" applyNumberFormat="0" applyFill="0" applyBorder="0" applyAlignment="0" applyProtection="0"/>
    <xf numFmtId="0" fontId="37" fillId="41" borderId="0" applyNumberFormat="0" applyBorder="0" applyAlignment="0" applyProtection="0"/>
    <xf numFmtId="0" fontId="38" fillId="0" borderId="15"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1" fillId="44" borderId="13" applyNumberFormat="0" applyAlignment="0" applyProtection="0"/>
    <xf numFmtId="0" fontId="42" fillId="0" borderId="18" applyNumberFormat="0" applyFill="0" applyAlignment="0" applyProtection="0"/>
    <xf numFmtId="0" fontId="43" fillId="59"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60" borderId="19" applyNumberFormat="0" applyFont="0" applyAlignment="0" applyProtection="0"/>
    <xf numFmtId="0" fontId="44" fillId="57" borderId="20" applyNumberFormat="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alignment horizontal="left" wrapText="1"/>
    </xf>
    <xf numFmtId="176" fontId="54" fillId="0" borderId="21">
      <alignment horizontal="center"/>
    </xf>
    <xf numFmtId="0" fontId="45" fillId="0" borderId="0" applyNumberFormat="0" applyFill="0" applyBorder="0" applyAlignment="0" applyProtection="0"/>
    <xf numFmtId="0" fontId="46" fillId="0" borderId="22" applyNumberFormat="0" applyFill="0" applyAlignment="0" applyProtection="0"/>
    <xf numFmtId="0" fontId="47" fillId="0" borderId="0" applyNumberFormat="0" applyFill="0" applyBorder="0" applyAlignment="0" applyProtection="0"/>
    <xf numFmtId="0" fontId="1" fillId="0" borderId="0"/>
    <xf numFmtId="0" fontId="1" fillId="0" borderId="0"/>
    <xf numFmtId="0" fontId="31" fillId="39" borderId="0" applyNumberFormat="0" applyBorder="0" applyAlignment="0" applyProtection="0"/>
    <xf numFmtId="0" fontId="20" fillId="0" borderId="0"/>
    <xf numFmtId="174" fontId="20" fillId="0" borderId="0">
      <alignment horizontal="left" wrapText="1"/>
    </xf>
    <xf numFmtId="0" fontId="31" fillId="39" borderId="0" applyNumberFormat="0" applyBorder="0" applyAlignment="0" applyProtection="0"/>
    <xf numFmtId="0" fontId="20" fillId="0" borderId="0"/>
    <xf numFmtId="174" fontId="20" fillId="0" borderId="0">
      <alignment horizontal="left" wrapText="1"/>
    </xf>
    <xf numFmtId="0" fontId="31" fillId="39" borderId="0" applyNumberFormat="0" applyBorder="0" applyAlignment="0" applyProtection="0"/>
    <xf numFmtId="0" fontId="20" fillId="0" borderId="0"/>
    <xf numFmtId="0" fontId="31" fillId="40"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20" fillId="0" borderId="0"/>
    <xf numFmtId="0" fontId="55" fillId="0" borderId="0" applyFill="0"/>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43" fontId="1" fillId="0" borderId="0" applyFont="0" applyFill="0" applyBorder="0" applyAlignment="0" applyProtection="0"/>
    <xf numFmtId="0" fontId="31" fillId="39" borderId="0" applyNumberFormat="0" applyBorder="0" applyAlignment="0" applyProtection="0"/>
    <xf numFmtId="0" fontId="31" fillId="39" borderId="0" applyNumberFormat="0" applyBorder="0" applyAlignment="0" applyProtection="0"/>
    <xf numFmtId="174" fontId="20" fillId="0" borderId="0">
      <alignment horizontal="left" wrapText="1"/>
    </xf>
    <xf numFmtId="174" fontId="20" fillId="0" borderId="0">
      <alignment horizontal="left" wrapText="1"/>
    </xf>
    <xf numFmtId="0" fontId="31" fillId="39" borderId="0" applyNumberFormat="0" applyBorder="0" applyAlignment="0" applyProtection="0"/>
    <xf numFmtId="174" fontId="20" fillId="0" borderId="0">
      <alignment horizontal="left" wrapText="1"/>
    </xf>
    <xf numFmtId="0" fontId="31" fillId="39" borderId="0" applyNumberFormat="0" applyBorder="0" applyAlignment="0" applyProtection="0"/>
    <xf numFmtId="174" fontId="20" fillId="0" borderId="0">
      <alignment horizontal="left" wrapText="1"/>
    </xf>
    <xf numFmtId="177" fontId="20" fillId="0" borderId="0">
      <alignment horizontal="right" wrapText="1"/>
    </xf>
    <xf numFmtId="174" fontId="20" fillId="0" borderId="0">
      <alignment horizontal="left" wrapText="1"/>
    </xf>
    <xf numFmtId="174" fontId="20" fillId="0" borderId="0">
      <alignment horizontal="left" wrapText="1"/>
    </xf>
    <xf numFmtId="0" fontId="31" fillId="39" borderId="0" applyNumberFormat="0" applyBorder="0" applyAlignment="0" applyProtection="0"/>
    <xf numFmtId="174" fontId="20" fillId="0" borderId="0">
      <alignment horizontal="left" wrapText="1"/>
    </xf>
    <xf numFmtId="174" fontId="20" fillId="0" borderId="0">
      <alignment horizontal="left" wrapText="1"/>
    </xf>
    <xf numFmtId="174" fontId="20" fillId="0" borderId="0">
      <alignment horizontal="left" wrapText="1"/>
    </xf>
    <xf numFmtId="0" fontId="20" fillId="0" borderId="0"/>
    <xf numFmtId="174" fontId="20" fillId="0" borderId="0">
      <alignment horizontal="left" wrapText="1"/>
    </xf>
    <xf numFmtId="0" fontId="20" fillId="0" borderId="0"/>
    <xf numFmtId="174" fontId="20" fillId="0" borderId="0">
      <alignment horizontal="left" wrapText="1"/>
    </xf>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49" fontId="56" fillId="0" borderId="11" applyNumberFormat="0" applyFont="0" applyFill="0" applyBorder="0" applyProtection="0">
      <alignment horizontal="left" vertical="center"/>
    </xf>
    <xf numFmtId="49" fontId="56" fillId="0" borderId="11" applyNumberFormat="0" applyFont="0" applyFill="0" applyBorder="0" applyProtection="0">
      <alignment horizontal="left" vertical="center" indent="2"/>
    </xf>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49" fontId="56" fillId="0" borderId="23" applyNumberFormat="0" applyFont="0" applyFill="0" applyBorder="0" applyProtection="0">
      <alignment horizontal="left" vertical="center"/>
    </xf>
    <xf numFmtId="49" fontId="56" fillId="0" borderId="23" applyNumberFormat="0" applyFont="0" applyFill="0" applyBorder="0" applyProtection="0">
      <alignment horizontal="left" vertical="center" indent="5"/>
    </xf>
    <xf numFmtId="0" fontId="20" fillId="0" borderId="0" applyNumberFormat="0" applyFont="0" applyFill="0" applyBorder="0" applyProtection="0">
      <alignment horizontal="left" vertical="center" indent="5"/>
    </xf>
    <xf numFmtId="49" fontId="56" fillId="0" borderId="23" applyNumberFormat="0" applyFont="0" applyFill="0" applyBorder="0" applyProtection="0">
      <alignment horizontal="left" vertical="center" indent="5"/>
    </xf>
    <xf numFmtId="0" fontId="20" fillId="0" borderId="0" applyNumberFormat="0" applyFont="0" applyFill="0" applyBorder="0" applyProtection="0">
      <alignment horizontal="left" vertical="center" indent="5"/>
    </xf>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57" fillId="0" borderId="0">
      <alignment horizontal="left"/>
    </xf>
    <xf numFmtId="0" fontId="19" fillId="65" borderId="0" applyNumberFormat="0" applyBorder="0" applyAlignment="0" applyProtection="0"/>
    <xf numFmtId="0" fontId="19" fillId="66" borderId="0" applyNumberFormat="0" applyBorder="0" applyAlignment="0" applyProtection="0"/>
    <xf numFmtId="0" fontId="30" fillId="67"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19" fillId="68" borderId="0" applyNumberFormat="0" applyBorder="0" applyAlignment="0" applyProtection="0"/>
    <xf numFmtId="0" fontId="19" fillId="69" borderId="0" applyNumberFormat="0" applyBorder="0" applyAlignment="0" applyProtection="0"/>
    <xf numFmtId="0" fontId="30" fillId="69"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19" fillId="70" borderId="0" applyNumberFormat="0" applyBorder="0" applyAlignment="0" applyProtection="0"/>
    <xf numFmtId="0" fontId="19" fillId="71" borderId="0" applyNumberFormat="0" applyBorder="0" applyAlignment="0" applyProtection="0"/>
    <xf numFmtId="0" fontId="30" fillId="71"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19" fillId="72" borderId="0" applyNumberFormat="0" applyBorder="0" applyAlignment="0" applyProtection="0"/>
    <xf numFmtId="0" fontId="19" fillId="72" borderId="0" applyNumberFormat="0" applyBorder="0" applyAlignment="0" applyProtection="0"/>
    <xf numFmtId="0" fontId="30" fillId="73"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19" fillId="74" borderId="0" applyNumberFormat="0" applyBorder="0" applyAlignment="0" applyProtection="0"/>
    <xf numFmtId="0" fontId="19" fillId="66" borderId="0" applyNumberFormat="0" applyBorder="0" applyAlignment="0" applyProtection="0"/>
    <xf numFmtId="0" fontId="30" fillId="75"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19" fillId="76" borderId="0" applyNumberFormat="0" applyBorder="0" applyAlignment="0" applyProtection="0"/>
    <xf numFmtId="0" fontId="19" fillId="77" borderId="0" applyNumberFormat="0" applyBorder="0" applyAlignment="0" applyProtection="0"/>
    <xf numFmtId="0" fontId="30" fillId="78"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58" fillId="79" borderId="0" applyBorder="0" applyAlignment="0"/>
    <xf numFmtId="4" fontId="58" fillId="79" borderId="0" applyBorder="0" applyAlignment="0"/>
    <xf numFmtId="0" fontId="56" fillId="79" borderId="0" applyBorder="0">
      <alignment horizontal="right" vertical="center"/>
    </xf>
    <xf numFmtId="4" fontId="56" fillId="79" borderId="0" applyBorder="0">
      <alignment horizontal="right" vertical="center"/>
    </xf>
    <xf numFmtId="0" fontId="56" fillId="79" borderId="11">
      <alignment horizontal="right" vertical="center"/>
    </xf>
    <xf numFmtId="4" fontId="56" fillId="80" borderId="0" applyBorder="0">
      <alignment horizontal="right" vertical="center"/>
    </xf>
    <xf numFmtId="4" fontId="56" fillId="80" borderId="0" applyBorder="0">
      <alignment horizontal="right" vertical="center"/>
    </xf>
    <xf numFmtId="0" fontId="59" fillId="80" borderId="11">
      <alignment horizontal="right" vertical="center"/>
    </xf>
    <xf numFmtId="4" fontId="59" fillId="80" borderId="11">
      <alignment horizontal="right" vertical="center"/>
    </xf>
    <xf numFmtId="0" fontId="59" fillId="80" borderId="28">
      <alignment horizontal="right" vertical="center"/>
    </xf>
    <xf numFmtId="0" fontId="60" fillId="80" borderId="11">
      <alignment horizontal="right" vertical="center"/>
    </xf>
    <xf numFmtId="4" fontId="60" fillId="80" borderId="11">
      <alignment horizontal="right" vertical="center"/>
    </xf>
    <xf numFmtId="0" fontId="59" fillId="63" borderId="11">
      <alignment horizontal="right" vertical="center"/>
    </xf>
    <xf numFmtId="4" fontId="59" fillId="63" borderId="11">
      <alignment horizontal="right" vertical="center"/>
    </xf>
    <xf numFmtId="0" fontId="59" fillId="63" borderId="28">
      <alignment horizontal="right" vertical="center"/>
    </xf>
    <xf numFmtId="0" fontId="59" fillId="63" borderId="11">
      <alignment horizontal="right" vertical="center"/>
    </xf>
    <xf numFmtId="4" fontId="59" fillId="63" borderId="11">
      <alignment horizontal="right" vertical="center"/>
    </xf>
    <xf numFmtId="0" fontId="59" fillId="63" borderId="24">
      <alignment horizontal="right" vertical="center"/>
    </xf>
    <xf numFmtId="0" fontId="59" fillId="63" borderId="23">
      <alignment horizontal="right" vertical="center"/>
    </xf>
    <xf numFmtId="4" fontId="59" fillId="63" borderId="23">
      <alignment horizontal="right" vertical="center"/>
    </xf>
    <xf numFmtId="0" fontId="59" fillId="63" borderId="27">
      <alignment horizontal="right" vertical="center"/>
    </xf>
    <xf numFmtId="4" fontId="59" fillId="63" borderId="27">
      <alignment horizontal="right" vertical="center"/>
    </xf>
    <xf numFmtId="0" fontId="32" fillId="53" borderId="0" applyNumberFormat="0" applyBorder="0" applyAlignment="0" applyProtection="0"/>
    <xf numFmtId="0" fontId="32" fillId="54" borderId="0" applyNumberFormat="0" applyBorder="0" applyAlignment="0" applyProtection="0"/>
    <xf numFmtId="0" fontId="32" fillId="55"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6" borderId="0" applyNumberFormat="0" applyBorder="0" applyAlignment="0" applyProtection="0"/>
    <xf numFmtId="0" fontId="44" fillId="57" borderId="20" applyNumberFormat="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4" fillId="57" borderId="13" applyNumberFormat="0" applyAlignment="0" applyProtection="0"/>
    <xf numFmtId="4" fontId="58" fillId="0" borderId="26" applyFill="0" applyBorder="0" applyProtection="0">
      <alignment horizontal="right" vertical="center"/>
    </xf>
    <xf numFmtId="0" fontId="61" fillId="0" borderId="25" applyNumberFormat="0" applyFon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37" fontId="62" fillId="6" borderId="13" applyNumberFormat="0" applyBorder="0">
      <alignment horizontal="center"/>
    </xf>
    <xf numFmtId="37" fontId="62" fillId="6" borderId="13" applyNumberFormat="0" applyBorder="0">
      <alignment horizontal="center"/>
    </xf>
    <xf numFmtId="37" fontId="62" fillId="6" borderId="13" applyNumberFormat="0" applyBorder="0">
      <alignment horizontal="center"/>
    </xf>
    <xf numFmtId="37" fontId="62" fillId="6" borderId="13" applyNumberFormat="0" applyBorder="0">
      <alignment horizontal="center"/>
    </xf>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44" fontId="20" fillId="0" borderId="0" applyFont="0" applyFill="0" applyBorder="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43" fontId="63" fillId="0" borderId="0" applyFont="0" applyFill="0" applyBorder="0" applyAlignment="0" applyProtection="0"/>
    <xf numFmtId="43" fontId="1" fillId="0" borderId="0" applyFont="0" applyFill="0" applyBorder="0" applyAlignment="0" applyProtection="0"/>
    <xf numFmtId="43" fontId="64"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3"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8"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59" fillId="0" borderId="0" applyNumberFormat="0">
      <alignment horizontal="right"/>
    </xf>
    <xf numFmtId="179" fontId="61" fillId="0" borderId="0" applyFont="0" applyFill="0" applyBorder="0" applyAlignment="0" applyProtection="0">
      <protection locked="0"/>
    </xf>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48"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65" fillId="0" borderId="0" applyFont="0" applyFill="0" applyBorder="0" applyAlignment="0" applyProtection="0"/>
    <xf numFmtId="44" fontId="63"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48"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180" fontId="20" fillId="0" borderId="0" applyFont="0" applyFill="0" applyBorder="0" applyAlignment="0" applyProtection="0"/>
    <xf numFmtId="180" fontId="20" fillId="0" borderId="0" applyFont="0" applyFill="0" applyBorder="0" applyAlignment="0" applyProtection="0"/>
    <xf numFmtId="5" fontId="20" fillId="0" borderId="0" applyFont="0" applyFill="0" applyBorder="0" applyAlignment="0" applyProtection="0"/>
    <xf numFmtId="0" fontId="56" fillId="63" borderId="30">
      <alignment horizontal="left" vertical="center" wrapText="1" indent="2"/>
    </xf>
    <xf numFmtId="0" fontId="56" fillId="0" borderId="30">
      <alignment horizontal="left" vertical="center" wrapText="1" indent="2"/>
    </xf>
    <xf numFmtId="0" fontId="56" fillId="80" borderId="23">
      <alignment horizontal="left" vertical="center"/>
    </xf>
    <xf numFmtId="0" fontId="20" fillId="61" borderId="0" applyNumberFormat="0" applyAlignment="0">
      <alignment horizontal="right"/>
    </xf>
    <xf numFmtId="0" fontId="20" fillId="63" borderId="0" applyNumberFormat="0" applyAlignment="0"/>
    <xf numFmtId="0" fontId="20" fillId="63" borderId="0" applyNumberFormat="0" applyAlignment="0"/>
    <xf numFmtId="0" fontId="20" fillId="63" borderId="0" applyNumberFormat="0" applyAlignment="0"/>
    <xf numFmtId="0" fontId="20" fillId="63" borderId="0" applyNumberFormat="0" applyAlignment="0"/>
    <xf numFmtId="0" fontId="20" fillId="63" borderId="0" applyNumberFormat="0" applyAlignment="0"/>
    <xf numFmtId="178" fontId="61" fillId="0" borderId="0" applyFont="0" applyFill="0" applyBorder="0" applyProtection="0">
      <alignment horizontal="right"/>
    </xf>
    <xf numFmtId="181" fontId="20" fillId="0" borderId="0" applyFont="0" applyFill="0" applyBorder="0" applyAlignment="0" applyProtection="0"/>
    <xf numFmtId="14" fontId="20" fillId="0" borderId="0" applyFont="0" applyFill="0" applyBorder="0" applyAlignment="0" applyProtection="0"/>
    <xf numFmtId="182" fontId="66" fillId="0" borderId="0"/>
    <xf numFmtId="0" fontId="59" fillId="0" borderId="31">
      <alignment horizontal="left" vertical="top" wrapText="1"/>
    </xf>
    <xf numFmtId="0" fontId="41" fillId="44" borderId="13" applyNumberFormat="0" applyAlignment="0" applyProtection="0"/>
    <xf numFmtId="0" fontId="67" fillId="81" borderId="0" applyNumberFormat="0" applyBorder="0" applyAlignment="0" applyProtection="0"/>
    <xf numFmtId="0" fontId="67" fillId="82" borderId="0" applyNumberFormat="0" applyBorder="0" applyAlignment="0" applyProtection="0"/>
    <xf numFmtId="0" fontId="67" fillId="83" borderId="0" applyNumberFormat="0" applyBorder="0" applyAlignment="0" applyProtection="0"/>
    <xf numFmtId="0" fontId="68" fillId="0" borderId="25"/>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6" fillId="0" borderId="22" applyNumberFormat="0" applyFill="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2" fontId="20" fillId="0" borderId="0" applyFont="0" applyFill="0" applyBorder="0" applyAlignment="0" applyProtection="0"/>
    <xf numFmtId="2" fontId="20" fillId="0" borderId="0" applyFont="0" applyFill="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69" fillId="0" borderId="0"/>
    <xf numFmtId="0" fontId="70" fillId="0" borderId="0">
      <alignment horizontal="center" wrapText="1"/>
    </xf>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71" fillId="84" borderId="32">
      <alignment horizontal="left"/>
    </xf>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70" fillId="0" borderId="0" applyNumberFormat="0" applyFill="0" applyBorder="0" applyAlignment="0" applyProtection="0"/>
    <xf numFmtId="0" fontId="21"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74" fillId="0" borderId="0" applyNumberFormat="0" applyFill="0" applyBorder="0" applyAlignment="0" applyProtection="0"/>
    <xf numFmtId="0" fontId="75"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74"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76" fillId="5" borderId="4"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9" fillId="5" borderId="4"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10" fontId="1" fillId="85" borderId="13" applyNumberFormat="0" applyBorder="0">
      <alignment horizontal="center"/>
    </xf>
    <xf numFmtId="10" fontId="1" fillId="85" borderId="13" applyNumberFormat="0" applyBorder="0">
      <alignment horizontal="center"/>
    </xf>
    <xf numFmtId="10" fontId="1" fillId="85" borderId="13" applyNumberFormat="0" applyBorder="0">
      <alignment horizontal="center"/>
    </xf>
    <xf numFmtId="10" fontId="1" fillId="85" borderId="13" applyNumberFormat="0" applyBorder="0">
      <alignment horizontal="center"/>
    </xf>
    <xf numFmtId="0" fontId="56" fillId="0" borderId="0" applyBorder="0">
      <alignment horizontal="right" vertical="center"/>
    </xf>
    <xf numFmtId="4" fontId="56" fillId="0" borderId="0" applyBorder="0">
      <alignment horizontal="right" vertical="center"/>
    </xf>
    <xf numFmtId="0" fontId="56" fillId="0" borderId="12">
      <alignment horizontal="right" vertical="center"/>
    </xf>
    <xf numFmtId="0" fontId="56" fillId="0" borderId="11">
      <alignment horizontal="right" vertical="center"/>
    </xf>
    <xf numFmtId="4" fontId="56" fillId="0" borderId="11">
      <alignment horizontal="right" vertical="center"/>
    </xf>
    <xf numFmtId="0" fontId="56" fillId="0" borderId="28">
      <alignment horizontal="right" vertical="center"/>
    </xf>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1" fontId="77" fillId="80" borderId="0" applyBorder="0">
      <alignment horizontal="right" vertical="center"/>
    </xf>
    <xf numFmtId="0" fontId="20" fillId="86" borderId="11"/>
    <xf numFmtId="0" fontId="21" fillId="0" borderId="0" applyNumberFormat="0" applyFill="0" applyBorder="0" applyAlignment="0" applyProtection="0">
      <alignment vertical="top"/>
      <protection locked="0"/>
    </xf>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43" fontId="20" fillId="0" borderId="0" applyFont="0" applyFill="0" applyBorder="0" applyAlignment="0" applyProtection="0"/>
    <xf numFmtId="43" fontId="70" fillId="0" borderId="0" applyFont="0" applyFill="0" applyBorder="0" applyAlignment="0" applyProtection="0"/>
    <xf numFmtId="43" fontId="20" fillId="0" borderId="0" applyFont="0" applyFill="0" applyBorder="0" applyAlignment="0" applyProtection="0"/>
    <xf numFmtId="183" fontId="78" fillId="0" borderId="0" applyFont="0" applyFill="0" applyBorder="0" applyProtection="0">
      <alignment horizontal="right"/>
    </xf>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63" fillId="0" borderId="0"/>
    <xf numFmtId="0" fontId="63" fillId="0" borderId="0"/>
    <xf numFmtId="0" fontId="63" fillId="0" borderId="0"/>
    <xf numFmtId="0" fontId="63" fillId="0" borderId="0"/>
    <xf numFmtId="0" fontId="1" fillId="0" borderId="0"/>
    <xf numFmtId="0" fontId="1" fillId="0" borderId="0"/>
    <xf numFmtId="0" fontId="1" fillId="0" borderId="0"/>
    <xf numFmtId="0" fontId="1" fillId="0" borderId="0"/>
    <xf numFmtId="0" fontId="1" fillId="0" borderId="0"/>
    <xf numFmtId="0" fontId="1" fillId="0" borderId="0"/>
    <xf numFmtId="0" fontId="63" fillId="0" borderId="0"/>
    <xf numFmtId="0" fontId="79"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1"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20" fillId="0" borderId="0"/>
    <xf numFmtId="0" fontId="1"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1" fillId="0" borderId="0"/>
    <xf numFmtId="0" fontId="22"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65" fillId="0" borderId="0"/>
    <xf numFmtId="0" fontId="65"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0" fillId="0" borderId="0"/>
    <xf numFmtId="0" fontId="65" fillId="0" borderId="0"/>
    <xf numFmtId="0" fontId="81" fillId="0" borderId="0"/>
    <xf numFmtId="0" fontId="1" fillId="0" borderId="0"/>
    <xf numFmtId="1"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1" fillId="0" borderId="0"/>
    <xf numFmtId="0" fontId="63" fillId="0" borderId="0"/>
    <xf numFmtId="0" fontId="63" fillId="0" borderId="0"/>
    <xf numFmtId="0" fontId="63" fillId="0" borderId="0"/>
    <xf numFmtId="0" fontId="63" fillId="0" borderId="0"/>
    <xf numFmtId="0" fontId="22"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8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20"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83"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18"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48"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readingOrder="1"/>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readingOrder="1"/>
    </xf>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63" fillId="0" borderId="0"/>
    <xf numFmtId="0" fontId="63"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1" fillId="0" borderId="0"/>
    <xf numFmtId="0" fontId="1" fillId="0" borderId="0"/>
    <xf numFmtId="0" fontId="1" fillId="0" borderId="0"/>
    <xf numFmtId="0" fontId="1" fillId="0" borderId="0"/>
    <xf numFmtId="0" fontId="63" fillId="0" borderId="0"/>
    <xf numFmtId="0" fontId="6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4" fontId="56" fillId="0" borderId="11" applyFill="0" applyBorder="0" applyProtection="0">
      <alignment horizontal="right" vertical="center"/>
    </xf>
    <xf numFmtId="4" fontId="56" fillId="0" borderId="0" applyFill="0" applyBorder="0" applyProtection="0">
      <alignment horizontal="right" vertical="center"/>
    </xf>
    <xf numFmtId="49" fontId="58" fillId="0" borderId="11" applyNumberFormat="0" applyFill="0" applyBorder="0" applyProtection="0">
      <alignment horizontal="left" vertical="center"/>
    </xf>
    <xf numFmtId="0" fontId="58" fillId="0" borderId="0" applyNumberFormat="0" applyFill="0" applyBorder="0" applyProtection="0">
      <alignment horizontal="left" vertical="center"/>
    </xf>
    <xf numFmtId="0" fontId="58" fillId="0" borderId="0" applyNumberFormat="0" applyFill="0" applyBorder="0" applyProtection="0">
      <alignment horizontal="left" vertical="center"/>
    </xf>
    <xf numFmtId="0" fontId="56" fillId="0" borderId="11" applyNumberFormat="0" applyFill="0" applyAlignment="0" applyProtection="0"/>
    <xf numFmtId="0" fontId="84" fillId="62" borderId="0" applyNumberFormat="0" applyFont="0" applyBorder="0" applyAlignment="0" applyProtection="0"/>
    <xf numFmtId="0" fontId="84" fillId="64" borderId="0" applyNumberFormat="0" applyFont="0" applyBorder="0" applyAlignment="0" applyProtection="0"/>
    <xf numFmtId="0" fontId="84" fillId="62" borderId="0" applyNumberFormat="0" applyFont="0" applyBorder="0" applyAlignment="0" applyProtection="0"/>
    <xf numFmtId="0" fontId="20" fillId="64" borderId="0" applyNumberFormat="0" applyFont="0" applyBorder="0" applyAlignment="0" applyProtection="0"/>
    <xf numFmtId="0" fontId="84" fillId="64" borderId="0" applyNumberFormat="0" applyFont="0" applyBorder="0" applyAlignment="0" applyProtection="0"/>
    <xf numFmtId="0" fontId="84" fillId="64" borderId="0" applyNumberFormat="0" applyFont="0" applyBorder="0" applyAlignment="0" applyProtection="0"/>
    <xf numFmtId="0" fontId="20" fillId="0" borderId="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48"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184" fontId="19" fillId="87" borderId="0">
      <alignment horizontal="right"/>
    </xf>
    <xf numFmtId="40" fontId="85" fillId="38" borderId="0">
      <alignment horizontal="right"/>
    </xf>
    <xf numFmtId="184" fontId="19" fillId="87" borderId="0">
      <alignment horizontal="right"/>
    </xf>
    <xf numFmtId="40" fontId="85" fillId="38" borderId="0">
      <alignment horizontal="right"/>
    </xf>
    <xf numFmtId="0" fontId="86" fillId="88" borderId="0">
      <alignment horizontal="center"/>
    </xf>
    <xf numFmtId="0" fontId="87" fillId="38" borderId="0">
      <alignment horizontal="right"/>
    </xf>
    <xf numFmtId="0" fontId="86" fillId="88" borderId="0">
      <alignment horizontal="center"/>
    </xf>
    <xf numFmtId="0" fontId="87" fillId="38" borderId="0">
      <alignment horizontal="right"/>
    </xf>
    <xf numFmtId="0" fontId="71" fillId="89" borderId="10"/>
    <xf numFmtId="0" fontId="88" fillId="38" borderId="10"/>
    <xf numFmtId="0" fontId="71" fillId="89" borderId="10"/>
    <xf numFmtId="0" fontId="88" fillId="38" borderId="10"/>
    <xf numFmtId="0" fontId="88" fillId="38" borderId="10"/>
    <xf numFmtId="0" fontId="88" fillId="0" borderId="0" applyBorder="0">
      <alignment horizontal="centerContinuous"/>
    </xf>
    <xf numFmtId="0" fontId="89" fillId="89" borderId="0" applyBorder="0">
      <alignment horizontal="centerContinuous"/>
    </xf>
    <xf numFmtId="0" fontId="90" fillId="0" borderId="0" applyFill="0" applyBorder="0" applyProtection="0">
      <alignment horizontal="left"/>
    </xf>
    <xf numFmtId="0" fontId="91" fillId="0" borderId="0" applyFill="0" applyBorder="0" applyProtection="0">
      <alignment horizontal="left"/>
    </xf>
    <xf numFmtId="185" fontId="56" fillId="90" borderId="11" applyNumberFormat="0" applyFont="0" applyBorder="0" applyAlignment="0" applyProtection="0">
      <alignment horizontal="right" vertical="center"/>
    </xf>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8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3" fillId="0" borderId="0" applyFont="0" applyFill="0" applyBorder="0" applyAlignment="0" applyProtection="0"/>
    <xf numFmtId="9" fontId="20" fillId="0" borderId="0" applyFont="0" applyFill="0" applyBorder="0" applyAlignment="0" applyProtection="0"/>
    <xf numFmtId="9" fontId="8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86" fontId="61" fillId="0" borderId="0" applyFont="0" applyFill="0" applyBorder="0" applyProtection="0">
      <alignment horizontal="right"/>
    </xf>
    <xf numFmtId="9" fontId="20" fillId="0" borderId="0" applyFont="0" applyFill="0" applyBorder="0" applyAlignment="0" applyProtection="0"/>
    <xf numFmtId="187" fontId="20" fillId="0" borderId="0" applyFont="0" applyFill="0" applyBorder="0" applyAlignment="0" applyProtection="0"/>
    <xf numFmtId="0" fontId="20" fillId="0" borderId="33" applyNumberFormat="0" applyFont="0" applyFill="0" applyAlignment="0" applyProtection="0"/>
    <xf numFmtId="0" fontId="20" fillId="0" borderId="34" applyNumberFormat="0" applyFont="0" applyFill="0" applyAlignment="0" applyProtection="0"/>
    <xf numFmtId="0" fontId="20" fillId="0" borderId="35" applyNumberFormat="0" applyFont="0" applyFill="0" applyAlignment="0" applyProtection="0"/>
    <xf numFmtId="0" fontId="20" fillId="0" borderId="36" applyNumberFormat="0" applyFont="0" applyFill="0" applyAlignment="0" applyProtection="0"/>
    <xf numFmtId="0" fontId="20" fillId="0" borderId="37" applyNumberFormat="0" applyFont="0" applyFill="0" applyAlignment="0" applyProtection="0"/>
    <xf numFmtId="0" fontId="20" fillId="87" borderId="0" applyNumberFormat="0" applyFont="0" applyBorder="0" applyAlignment="0" applyProtection="0"/>
    <xf numFmtId="0" fontId="20" fillId="0" borderId="38" applyNumberFormat="0" applyFont="0" applyFill="0" applyAlignment="0" applyProtection="0"/>
    <xf numFmtId="0" fontId="20" fillId="0" borderId="39" applyNumberFormat="0" applyFont="0" applyFill="0" applyAlignment="0" applyProtection="0"/>
    <xf numFmtId="46" fontId="20"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40" applyNumberFormat="0" applyFont="0" applyFill="0" applyAlignment="0" applyProtection="0"/>
    <xf numFmtId="0" fontId="20" fillId="0" borderId="41" applyNumberFormat="0" applyFont="0" applyFill="0" applyAlignment="0" applyProtection="0"/>
    <xf numFmtId="0" fontId="20" fillId="0" borderId="19" applyNumberFormat="0" applyFont="0" applyFill="0" applyAlignment="0" applyProtection="0"/>
    <xf numFmtId="0" fontId="20" fillId="0" borderId="42" applyNumberFormat="0" applyFont="0" applyFill="0" applyAlignment="0" applyProtection="0"/>
    <xf numFmtId="0" fontId="20" fillId="0" borderId="19" applyNumberFormat="0" applyFont="0" applyFill="0" applyAlignment="0" applyProtection="0"/>
    <xf numFmtId="0" fontId="20" fillId="0" borderId="0" applyNumberFormat="0" applyFont="0" applyFill="0" applyBorder="0" applyProtection="0">
      <alignment horizontal="center"/>
    </xf>
    <xf numFmtId="0" fontId="50" fillId="0" borderId="0" applyNumberFormat="0" applyFill="0" applyBorder="0" applyAlignment="0" applyProtection="0"/>
    <xf numFmtId="0" fontId="92" fillId="0" borderId="0" applyNumberFormat="0" applyFill="0" applyBorder="0" applyAlignment="0" applyProtection="0"/>
    <xf numFmtId="0" fontId="93" fillId="0" borderId="0" applyNumberFormat="0" applyFill="0" applyBorder="0" applyProtection="0">
      <alignment horizontal="left"/>
    </xf>
    <xf numFmtId="0" fontId="20" fillId="87" borderId="0" applyNumberFormat="0" applyFont="0" applyBorder="0" applyAlignment="0" applyProtection="0"/>
    <xf numFmtId="0" fontId="4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43" applyNumberFormat="0" applyFont="0" applyFill="0" applyAlignment="0" applyProtection="0"/>
    <xf numFmtId="0" fontId="20" fillId="0" borderId="44" applyNumberFormat="0" applyFont="0" applyFill="0" applyAlignment="0" applyProtection="0"/>
    <xf numFmtId="188" fontId="20" fillId="0" borderId="0" applyFont="0" applyFill="0" applyBorder="0" applyAlignment="0" applyProtection="0"/>
    <xf numFmtId="0" fontId="20" fillId="0" borderId="45" applyNumberFormat="0" applyFont="0" applyFill="0" applyAlignment="0" applyProtection="0"/>
    <xf numFmtId="0" fontId="20" fillId="0" borderId="46" applyNumberFormat="0" applyFont="0" applyFill="0" applyAlignment="0" applyProtection="0"/>
    <xf numFmtId="0" fontId="20" fillId="0" borderId="47" applyNumberFormat="0" applyFont="0" applyFill="0" applyAlignment="0" applyProtection="0"/>
    <xf numFmtId="0" fontId="20" fillId="0" borderId="48" applyNumberFormat="0" applyFont="0" applyFill="0" applyAlignment="0" applyProtection="0"/>
    <xf numFmtId="0" fontId="20" fillId="0" borderId="49" applyNumberFormat="0" applyFont="0" applyFill="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3" fillId="40" borderId="0" applyNumberFormat="0" applyBorder="0" applyAlignment="0" applyProtection="0"/>
    <xf numFmtId="0" fontId="56" fillId="64" borderId="11"/>
    <xf numFmtId="0" fontId="52" fillId="91" borderId="0" applyNumberFormat="0" applyFont="0" applyBorder="0" applyAlignment="0" applyProtection="0"/>
    <xf numFmtId="0" fontId="45" fillId="0" borderId="0" applyNumberFormat="0" applyFill="0" applyBorder="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94" fillId="0" borderId="0"/>
    <xf numFmtId="0" fontId="20" fillId="38" borderId="11" applyNumberFormat="0" applyProtection="0">
      <alignment horizontal="left" vertical="center"/>
    </xf>
    <xf numFmtId="0" fontId="93" fillId="0" borderId="0" applyFill="0" applyBorder="0" applyProtection="0">
      <alignment horizontal="center" vertical="center"/>
    </xf>
    <xf numFmtId="0" fontId="93" fillId="0" borderId="0" applyFill="0" applyBorder="0" applyProtection="0"/>
    <xf numFmtId="0" fontId="29" fillId="0" borderId="0" applyFill="0" applyBorder="0" applyProtection="0">
      <alignment horizontal="left"/>
    </xf>
    <xf numFmtId="0" fontId="95" fillId="0" borderId="0" applyFill="0" applyBorder="0" applyProtection="0">
      <alignment horizontal="left" vertical="top"/>
    </xf>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8" fillId="0" borderId="0" applyNumberFormat="0" applyFill="0" applyBorder="0" applyAlignment="0" applyProtection="0"/>
    <xf numFmtId="0" fontId="2"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20" fillId="0" borderId="50" applyNumberFormat="0" applyFont="0" applyBorder="0" applyAlignment="0" applyProtection="0"/>
    <xf numFmtId="0" fontId="20" fillId="0" borderId="50" applyNumberFormat="0" applyFont="0" applyBorder="0" applyAlignment="0" applyProtection="0"/>
    <xf numFmtId="0" fontId="20" fillId="0" borderId="50" applyNumberFormat="0" applyFont="0" applyBorder="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5" fillId="0" borderId="0" applyNumberFormat="0" applyFill="0" applyBorder="0" applyAlignment="0" applyProtection="0"/>
    <xf numFmtId="0" fontId="38" fillId="0" borderId="15"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42" fillId="0" borderId="18" applyNumberFormat="0" applyFill="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0" fillId="0" borderId="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178" fontId="61" fillId="0" borderId="0" applyFont="0" applyFill="0" applyBorder="0" applyProtection="0">
      <alignment horizontal="right"/>
    </xf>
    <xf numFmtId="0" fontId="35" fillId="58" borderId="14" applyNumberFormat="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xf numFmtId="0" fontId="20" fillId="0" borderId="0"/>
    <xf numFmtId="189"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60" borderId="19" applyNumberFormat="0" applyFont="0" applyAlignment="0" applyProtection="0"/>
    <xf numFmtId="0" fontId="20" fillId="0" borderId="0">
      <alignment horizontal="left" wrapText="1"/>
    </xf>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8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5" fillId="0" borderId="0"/>
    <xf numFmtId="43" fontId="1" fillId="0" borderId="0" applyFont="0" applyFill="0" applyBorder="0" applyAlignment="0" applyProtection="0"/>
  </cellStyleXfs>
  <cellXfs count="181">
    <xf numFmtId="0" fontId="0" fillId="0" borderId="0" xfId="0"/>
    <xf numFmtId="0" fontId="0" fillId="0" borderId="0" xfId="0" applyNumberFormat="1"/>
    <xf numFmtId="0" fontId="0" fillId="0" borderId="0" xfId="0" applyAlignment="1">
      <alignment wrapText="1"/>
    </xf>
    <xf numFmtId="9" fontId="0" fillId="0" borderId="0" xfId="2" applyFont="1"/>
    <xf numFmtId="0" fontId="0" fillId="33" borderId="0" xfId="0" applyFill="1" applyAlignment="1">
      <alignment wrapText="1"/>
    </xf>
    <xf numFmtId="0" fontId="13" fillId="35" borderId="0" xfId="0" applyFont="1" applyFill="1" applyAlignment="1">
      <alignment wrapText="1"/>
    </xf>
    <xf numFmtId="0" fontId="0" fillId="0" borderId="0" xfId="0" applyFill="1"/>
    <xf numFmtId="2" fontId="0" fillId="0" borderId="0" xfId="0" applyNumberFormat="1"/>
    <xf numFmtId="44" fontId="0" fillId="0" borderId="0" xfId="1" applyFont="1"/>
    <xf numFmtId="164" fontId="0" fillId="0" borderId="0" xfId="1" applyNumberFormat="1" applyFont="1"/>
    <xf numFmtId="164" fontId="0" fillId="0" borderId="0" xfId="1" applyNumberFormat="1" applyFont="1" applyFill="1"/>
    <xf numFmtId="0" fontId="13" fillId="35" borderId="0" xfId="0" applyFont="1" applyFill="1" applyAlignment="1"/>
    <xf numFmtId="0" fontId="0" fillId="33" borderId="0" xfId="0" applyFill="1"/>
    <xf numFmtId="0" fontId="13" fillId="0" borderId="0" xfId="0" applyFont="1" applyFill="1" applyAlignment="1"/>
    <xf numFmtId="0" fontId="13" fillId="37" borderId="0" xfId="0" applyFont="1" applyFill="1" applyAlignment="1">
      <alignment wrapText="1"/>
    </xf>
    <xf numFmtId="167" fontId="0" fillId="0" borderId="0" xfId="0" applyNumberFormat="1"/>
    <xf numFmtId="1" fontId="0" fillId="0" borderId="0" xfId="0" applyNumberFormat="1"/>
    <xf numFmtId="1" fontId="0" fillId="0" borderId="0" xfId="0" quotePrefix="1" applyNumberFormat="1"/>
    <xf numFmtId="0" fontId="0" fillId="0" borderId="0" xfId="0"/>
    <xf numFmtId="2" fontId="97" fillId="0" borderId="0" xfId="43247" applyNumberFormat="1" applyFont="1" applyAlignment="1">
      <alignment vertical="top"/>
    </xf>
    <xf numFmtId="164" fontId="98" fillId="0" borderId="0" xfId="1" applyNumberFormat="1" applyFont="1"/>
    <xf numFmtId="1" fontId="16" fillId="0" borderId="0" xfId="0" applyNumberFormat="1" applyFont="1"/>
    <xf numFmtId="0" fontId="98" fillId="0" borderId="0" xfId="0" applyFont="1" applyAlignment="1">
      <alignment wrapText="1"/>
    </xf>
    <xf numFmtId="0" fontId="16" fillId="0" borderId="0" xfId="0" applyFont="1" applyAlignment="1">
      <alignment wrapText="1"/>
    </xf>
    <xf numFmtId="0" fontId="98" fillId="37" borderId="0" xfId="0" applyFont="1" applyFill="1" applyAlignment="1">
      <alignment wrapText="1"/>
    </xf>
    <xf numFmtId="191" fontId="0" fillId="0" borderId="0" xfId="1" applyNumberFormat="1" applyFont="1"/>
    <xf numFmtId="167" fontId="0" fillId="33" borderId="0" xfId="0" applyNumberFormat="1" applyFill="1"/>
    <xf numFmtId="2" fontId="99" fillId="36" borderId="0" xfId="1" applyNumberFormat="1" applyFont="1" applyFill="1"/>
    <xf numFmtId="167" fontId="99" fillId="36" borderId="0" xfId="1" applyNumberFormat="1" applyFont="1" applyFill="1"/>
    <xf numFmtId="0" fontId="13" fillId="35" borderId="0" xfId="0" applyFont="1" applyFill="1"/>
    <xf numFmtId="0" fontId="0" fillId="34" borderId="0" xfId="0" applyFill="1" applyAlignment="1">
      <alignment horizontal="left"/>
    </xf>
    <xf numFmtId="164" fontId="0" fillId="0" borderId="0" xfId="1" quotePrefix="1" applyNumberFormat="1" applyFont="1"/>
    <xf numFmtId="0" fontId="0" fillId="0" borderId="0" xfId="0" quotePrefix="1"/>
    <xf numFmtId="0" fontId="0" fillId="92" borderId="0" xfId="0" applyFill="1"/>
    <xf numFmtId="0" fontId="0" fillId="37" borderId="0" xfId="0" applyFill="1"/>
    <xf numFmtId="192" fontId="0" fillId="0" borderId="0" xfId="0" applyNumberFormat="1"/>
    <xf numFmtId="0" fontId="17" fillId="35" borderId="0" xfId="0" applyFont="1" applyFill="1"/>
    <xf numFmtId="44" fontId="0" fillId="0" borderId="0" xfId="0" applyNumberFormat="1"/>
    <xf numFmtId="0" fontId="0" fillId="37" borderId="0" xfId="0" applyFill="1" applyAlignment="1">
      <alignment vertical="top" wrapText="1"/>
    </xf>
    <xf numFmtId="0" fontId="0" fillId="0" borderId="0" xfId="0" applyAlignment="1">
      <alignment vertical="top" wrapText="1"/>
    </xf>
    <xf numFmtId="1" fontId="0" fillId="0" borderId="0" xfId="0" applyNumberFormat="1" applyAlignment="1">
      <alignment vertical="top"/>
    </xf>
    <xf numFmtId="0" fontId="16" fillId="0" borderId="0" xfId="0" applyFont="1" applyAlignment="1">
      <alignment vertical="top" wrapText="1"/>
    </xf>
    <xf numFmtId="0" fontId="98" fillId="0" borderId="0" xfId="0" applyFont="1" applyAlignment="1">
      <alignment vertical="top" wrapText="1"/>
    </xf>
    <xf numFmtId="164" fontId="98" fillId="0" borderId="0" xfId="1" applyNumberFormat="1" applyFont="1" applyAlignment="1">
      <alignment vertical="top"/>
    </xf>
    <xf numFmtId="164" fontId="1" fillId="0" borderId="0" xfId="1" applyNumberFormat="1" applyFont="1"/>
    <xf numFmtId="164" fontId="99" fillId="0" borderId="0" xfId="1" applyNumberFormat="1" applyFont="1" applyAlignment="1">
      <alignment vertical="top"/>
    </xf>
    <xf numFmtId="0" fontId="13" fillId="94" borderId="0" xfId="0" applyFont="1" applyFill="1" applyAlignment="1">
      <alignment wrapText="1"/>
    </xf>
    <xf numFmtId="193" fontId="0" fillId="0" borderId="0" xfId="43248" applyNumberFormat="1" applyFont="1" applyAlignment="1">
      <alignment vertical="center" wrapText="1"/>
    </xf>
    <xf numFmtId="194" fontId="0" fillId="0" borderId="0" xfId="0" applyNumberFormat="1"/>
    <xf numFmtId="192" fontId="0" fillId="0" borderId="0" xfId="1" applyNumberFormat="1" applyFont="1"/>
    <xf numFmtId="0" fontId="0" fillId="0" borderId="0" xfId="0" applyAlignment="1">
      <alignment horizontal="left" vertical="center" indent="1"/>
    </xf>
    <xf numFmtId="164" fontId="98" fillId="0" borderId="0" xfId="1" applyNumberFormat="1" applyFont="1" applyFill="1" applyAlignment="1">
      <alignment vertical="top"/>
    </xf>
    <xf numFmtId="164" fontId="1" fillId="0" borderId="0" xfId="1" applyNumberFormat="1" applyFont="1" applyFill="1"/>
    <xf numFmtId="0" fontId="104" fillId="0" borderId="0" xfId="0" applyFont="1"/>
    <xf numFmtId="43" fontId="0" fillId="0" borderId="0" xfId="0" applyNumberFormat="1"/>
    <xf numFmtId="0" fontId="17" fillId="0" borderId="0" xfId="0" applyFont="1" applyFill="1"/>
    <xf numFmtId="44" fontId="0" fillId="0" borderId="0" xfId="0" applyNumberFormat="1" applyFill="1"/>
    <xf numFmtId="191" fontId="0" fillId="0" borderId="0" xfId="0" applyNumberFormat="1"/>
    <xf numFmtId="0" fontId="0" fillId="37" borderId="0" xfId="0" applyFill="1" applyBorder="1"/>
    <xf numFmtId="0" fontId="0" fillId="37" borderId="0" xfId="0" applyFont="1" applyFill="1"/>
    <xf numFmtId="0" fontId="16" fillId="37" borderId="0" xfId="0" applyFont="1" applyFill="1"/>
    <xf numFmtId="0" fontId="100" fillId="37" borderId="0" xfId="0" applyFont="1" applyFill="1" applyAlignment="1">
      <alignment vertical="center"/>
    </xf>
    <xf numFmtId="0" fontId="102" fillId="94" borderId="0" xfId="0" applyFont="1" applyFill="1"/>
    <xf numFmtId="0" fontId="0" fillId="37" borderId="0" xfId="0" applyFill="1" applyAlignment="1">
      <alignment vertical="top"/>
    </xf>
    <xf numFmtId="164" fontId="0" fillId="37" borderId="0" xfId="1" applyNumberFormat="1" applyFont="1" applyFill="1" applyAlignment="1">
      <alignment vertical="top"/>
    </xf>
    <xf numFmtId="1" fontId="0" fillId="37" borderId="0" xfId="0" applyNumberFormat="1" applyFill="1" applyAlignment="1">
      <alignment vertical="top"/>
    </xf>
    <xf numFmtId="1" fontId="0" fillId="37" borderId="0" xfId="0" quotePrefix="1" applyNumberFormat="1" applyFill="1" applyAlignment="1">
      <alignment vertical="top"/>
    </xf>
    <xf numFmtId="2" fontId="0" fillId="37" borderId="0" xfId="0" applyNumberFormat="1" applyFill="1" applyAlignment="1">
      <alignment vertical="top"/>
    </xf>
    <xf numFmtId="164" fontId="98" fillId="37" borderId="0" xfId="1" applyNumberFormat="1" applyFont="1" applyFill="1" applyAlignment="1">
      <alignment vertical="top"/>
    </xf>
    <xf numFmtId="167" fontId="99" fillId="37" borderId="0" xfId="1" applyNumberFormat="1" applyFont="1" applyFill="1" applyAlignment="1">
      <alignment vertical="top"/>
    </xf>
    <xf numFmtId="0" fontId="0" fillId="37" borderId="11" xfId="0" applyFill="1" applyBorder="1" applyAlignment="1">
      <alignment vertical="top"/>
    </xf>
    <xf numFmtId="0" fontId="0" fillId="37" borderId="11" xfId="0" applyFill="1" applyBorder="1" applyAlignment="1">
      <alignment vertical="top" wrapText="1"/>
    </xf>
    <xf numFmtId="164" fontId="0" fillId="37" borderId="11" xfId="1" applyNumberFormat="1" applyFont="1" applyFill="1" applyBorder="1" applyAlignment="1">
      <alignment vertical="top"/>
    </xf>
    <xf numFmtId="0" fontId="0" fillId="37" borderId="23" xfId="0" applyFill="1" applyBorder="1" applyAlignment="1">
      <alignment vertical="top" wrapText="1"/>
    </xf>
    <xf numFmtId="164" fontId="0" fillId="37" borderId="27" xfId="1" applyNumberFormat="1" applyFont="1" applyFill="1" applyBorder="1" applyAlignment="1">
      <alignment vertical="top"/>
    </xf>
    <xf numFmtId="0" fontId="16" fillId="95" borderId="11" xfId="0" applyFont="1" applyFill="1" applyBorder="1" applyAlignment="1">
      <alignment vertical="top" wrapText="1"/>
    </xf>
    <xf numFmtId="0" fontId="16" fillId="95" borderId="27" xfId="0" applyFont="1" applyFill="1" applyBorder="1" applyAlignment="1">
      <alignment vertical="top" wrapText="1"/>
    </xf>
    <xf numFmtId="0" fontId="16" fillId="95" borderId="23" xfId="0" applyFont="1" applyFill="1" applyBorder="1" applyAlignment="1">
      <alignment vertical="top" wrapText="1"/>
    </xf>
    <xf numFmtId="0" fontId="98" fillId="95" borderId="23" xfId="0" applyFont="1" applyFill="1" applyBorder="1" applyAlignment="1">
      <alignment vertical="top" wrapText="1"/>
    </xf>
    <xf numFmtId="164" fontId="98" fillId="95" borderId="11" xfId="1" applyNumberFormat="1" applyFont="1" applyFill="1" applyBorder="1" applyAlignment="1">
      <alignment vertical="top"/>
    </xf>
    <xf numFmtId="164" fontId="98" fillId="95" borderId="27" xfId="1" applyNumberFormat="1" applyFont="1" applyFill="1" applyBorder="1" applyAlignment="1">
      <alignment vertical="top"/>
    </xf>
    <xf numFmtId="0" fontId="98" fillId="95" borderId="24" xfId="0" applyFont="1" applyFill="1" applyBorder="1" applyAlignment="1">
      <alignment vertical="top" wrapText="1"/>
    </xf>
    <xf numFmtId="164" fontId="98" fillId="95" borderId="28" xfId="1" applyNumberFormat="1" applyFont="1" applyFill="1" applyBorder="1" applyAlignment="1">
      <alignment vertical="top"/>
    </xf>
    <xf numFmtId="164" fontId="98" fillId="95" borderId="54" xfId="1" applyNumberFormat="1" applyFont="1" applyFill="1" applyBorder="1" applyAlignment="1">
      <alignment vertical="top"/>
    </xf>
    <xf numFmtId="0" fontId="16" fillId="92" borderId="0" xfId="0" applyFont="1" applyFill="1"/>
    <xf numFmtId="0" fontId="0" fillId="37" borderId="0" xfId="0" applyFill="1" applyAlignment="1">
      <alignment wrapText="1"/>
    </xf>
    <xf numFmtId="9" fontId="0" fillId="37" borderId="0" xfId="2" applyFont="1" applyFill="1"/>
    <xf numFmtId="2" fontId="0" fillId="37" borderId="0" xfId="0" applyNumberFormat="1" applyFill="1"/>
    <xf numFmtId="0" fontId="0" fillId="37" borderId="11" xfId="0" applyFill="1" applyBorder="1"/>
    <xf numFmtId="0" fontId="0" fillId="37" borderId="11" xfId="0" applyFill="1" applyBorder="1" applyAlignment="1">
      <alignment wrapText="1"/>
    </xf>
    <xf numFmtId="9" fontId="0" fillId="37" borderId="11" xfId="2" applyFont="1" applyFill="1" applyBorder="1"/>
    <xf numFmtId="0" fontId="105" fillId="37" borderId="0" xfId="0" applyFont="1" applyFill="1"/>
    <xf numFmtId="0" fontId="105" fillId="37" borderId="0" xfId="0" applyFont="1" applyFill="1" applyAlignment="1">
      <alignment vertical="top" wrapText="1"/>
    </xf>
    <xf numFmtId="1" fontId="0" fillId="37" borderId="11" xfId="0" applyNumberFormat="1" applyFill="1" applyBorder="1" applyAlignment="1">
      <alignment vertical="top"/>
    </xf>
    <xf numFmtId="1" fontId="0" fillId="37" borderId="11" xfId="0" quotePrefix="1" applyNumberFormat="1" applyFill="1" applyBorder="1" applyAlignment="1">
      <alignment vertical="top"/>
    </xf>
    <xf numFmtId="0" fontId="98" fillId="33" borderId="11" xfId="0" applyFont="1" applyFill="1" applyBorder="1" applyAlignment="1">
      <alignment vertical="top" wrapText="1"/>
    </xf>
    <xf numFmtId="0" fontId="16" fillId="33" borderId="11" xfId="0" applyFont="1" applyFill="1" applyBorder="1" applyAlignment="1">
      <alignment vertical="top" wrapText="1"/>
    </xf>
    <xf numFmtId="1" fontId="16" fillId="33" borderId="11" xfId="0" applyNumberFormat="1" applyFont="1" applyFill="1" applyBorder="1" applyAlignment="1">
      <alignment vertical="top"/>
    </xf>
    <xf numFmtId="0" fontId="0" fillId="33" borderId="23" xfId="0" applyFill="1" applyBorder="1" applyAlignment="1">
      <alignment vertical="top" wrapText="1"/>
    </xf>
    <xf numFmtId="1" fontId="99" fillId="33" borderId="27" xfId="1" applyNumberFormat="1" applyFont="1" applyFill="1" applyBorder="1" applyAlignment="1">
      <alignment vertical="top"/>
    </xf>
    <xf numFmtId="0" fontId="0" fillId="33" borderId="24" xfId="0" applyFill="1" applyBorder="1" applyAlignment="1">
      <alignment vertical="top" wrapText="1"/>
    </xf>
    <xf numFmtId="1" fontId="99" fillId="33" borderId="54" xfId="1" applyNumberFormat="1" applyFont="1" applyFill="1" applyBorder="1" applyAlignment="1">
      <alignment vertical="top"/>
    </xf>
    <xf numFmtId="0" fontId="101" fillId="37" borderId="0" xfId="0" applyFont="1" applyFill="1" applyAlignment="1">
      <alignment vertical="center"/>
    </xf>
    <xf numFmtId="0" fontId="0" fillId="97" borderId="0" xfId="0" applyFont="1" applyFill="1" applyAlignment="1">
      <alignment horizontal="right" vertical="top" wrapText="1"/>
    </xf>
    <xf numFmtId="0" fontId="0" fillId="97" borderId="0" xfId="0" applyFont="1" applyFill="1" applyAlignment="1">
      <alignment horizontal="right" vertical="top"/>
    </xf>
    <xf numFmtId="0" fontId="0" fillId="97" borderId="0" xfId="0" applyFont="1" applyFill="1" applyAlignment="1">
      <alignment vertical="top"/>
    </xf>
    <xf numFmtId="15" fontId="0" fillId="37" borderId="0" xfId="0" applyNumberFormat="1" applyFill="1"/>
    <xf numFmtId="191" fontId="0" fillId="37" borderId="0" xfId="1" applyNumberFormat="1" applyFont="1" applyFill="1"/>
    <xf numFmtId="191" fontId="99" fillId="37" borderId="0" xfId="1" applyNumberFormat="1" applyFont="1" applyFill="1"/>
    <xf numFmtId="44" fontId="0" fillId="37" borderId="0" xfId="1" applyFont="1" applyFill="1"/>
    <xf numFmtId="44" fontId="99" fillId="37" borderId="0" xfId="1" applyFont="1" applyFill="1"/>
    <xf numFmtId="9" fontId="99" fillId="37" borderId="0" xfId="2" applyFont="1" applyFill="1"/>
    <xf numFmtId="0" fontId="105" fillId="0" borderId="0" xfId="0" applyFont="1" applyAlignment="1"/>
    <xf numFmtId="191" fontId="0" fillId="37" borderId="11" xfId="1" applyNumberFormat="1" applyFont="1" applyFill="1" applyBorder="1"/>
    <xf numFmtId="44" fontId="0" fillId="37" borderId="11" xfId="1" applyFont="1" applyFill="1" applyBorder="1"/>
    <xf numFmtId="0" fontId="0" fillId="93" borderId="11" xfId="0" applyFill="1" applyBorder="1" applyAlignment="1">
      <alignment wrapText="1"/>
    </xf>
    <xf numFmtId="0" fontId="0" fillId="93" borderId="11" xfId="0" applyFill="1" applyBorder="1"/>
    <xf numFmtId="0" fontId="99" fillId="93" borderId="11" xfId="0" applyFont="1" applyFill="1" applyBorder="1" applyAlignment="1">
      <alignment wrapText="1"/>
    </xf>
    <xf numFmtId="191" fontId="99" fillId="93" borderId="11" xfId="1" applyNumberFormat="1" applyFont="1" applyFill="1" applyBorder="1"/>
    <xf numFmtId="191" fontId="0" fillId="93" borderId="11" xfId="1" applyNumberFormat="1" applyFont="1" applyFill="1" applyBorder="1"/>
    <xf numFmtId="44" fontId="0" fillId="93" borderId="11" xfId="1" applyFont="1" applyFill="1" applyBorder="1"/>
    <xf numFmtId="0" fontId="21" fillId="37" borderId="11" xfId="293" applyFill="1" applyBorder="1" applyAlignment="1" applyProtection="1"/>
    <xf numFmtId="190" fontId="0" fillId="37" borderId="11" xfId="1" applyNumberFormat="1" applyFont="1" applyFill="1" applyBorder="1"/>
    <xf numFmtId="9" fontId="0" fillId="37" borderId="11" xfId="0" applyNumberFormat="1" applyFill="1" applyBorder="1"/>
    <xf numFmtId="0" fontId="0" fillId="37" borderId="11" xfId="0" applyNumberFormat="1" applyFill="1" applyBorder="1"/>
    <xf numFmtId="0" fontId="0" fillId="37" borderId="23" xfId="0" applyFill="1" applyBorder="1" applyAlignment="1">
      <alignment wrapText="1"/>
    </xf>
    <xf numFmtId="0" fontId="0" fillId="37" borderId="23" xfId="0" applyFill="1" applyBorder="1"/>
    <xf numFmtId="0" fontId="0" fillId="37" borderId="24" xfId="0" applyFill="1" applyBorder="1"/>
    <xf numFmtId="190" fontId="0" fillId="93" borderId="28" xfId="1" applyNumberFormat="1" applyFont="1" applyFill="1" applyBorder="1"/>
    <xf numFmtId="0" fontId="105" fillId="37" borderId="0" xfId="0" applyFont="1" applyFill="1" applyAlignment="1">
      <alignment horizontal="left" vertical="top"/>
    </xf>
    <xf numFmtId="0" fontId="0" fillId="37" borderId="0" xfId="0" applyFill="1" applyAlignment="1">
      <alignment horizontal="left" vertical="top"/>
    </xf>
    <xf numFmtId="0" fontId="13" fillId="94" borderId="58" xfId="0" applyFont="1" applyFill="1" applyBorder="1" applyAlignment="1">
      <alignment horizontal="left" vertical="top" wrapText="1"/>
    </xf>
    <xf numFmtId="0" fontId="0" fillId="37" borderId="61" xfId="0" applyFill="1" applyBorder="1" applyAlignment="1">
      <alignment horizontal="left" vertical="top" wrapText="1"/>
    </xf>
    <xf numFmtId="0" fontId="0" fillId="37" borderId="63" xfId="0" applyFill="1" applyBorder="1" applyAlignment="1">
      <alignment horizontal="left" vertical="top" wrapText="1"/>
    </xf>
    <xf numFmtId="0" fontId="0" fillId="37" borderId="61" xfId="0" applyFill="1" applyBorder="1" applyAlignment="1">
      <alignment horizontal="left" vertical="top"/>
    </xf>
    <xf numFmtId="0" fontId="99" fillId="37" borderId="61" xfId="0" applyFont="1" applyFill="1" applyBorder="1" applyAlignment="1">
      <alignment horizontal="left" vertical="top" wrapText="1"/>
    </xf>
    <xf numFmtId="0" fontId="99" fillId="37" borderId="63" xfId="0" applyFont="1" applyFill="1" applyBorder="1" applyAlignment="1">
      <alignment horizontal="left" vertical="top" wrapText="1"/>
    </xf>
    <xf numFmtId="0" fontId="0" fillId="37" borderId="63" xfId="0" applyFill="1" applyBorder="1" applyAlignment="1">
      <alignment horizontal="left" vertical="top"/>
    </xf>
    <xf numFmtId="0" fontId="0" fillId="37" borderId="59" xfId="0" applyFill="1" applyBorder="1" applyAlignment="1">
      <alignment vertical="top"/>
    </xf>
    <xf numFmtId="0" fontId="0" fillId="37" borderId="59" xfId="0" applyFill="1" applyBorder="1" applyAlignment="1">
      <alignment vertical="top" wrapText="1"/>
    </xf>
    <xf numFmtId="0" fontId="0" fillId="37" borderId="60" xfId="0" applyFill="1" applyBorder="1" applyAlignment="1">
      <alignment vertical="top" wrapText="1"/>
    </xf>
    <xf numFmtId="0" fontId="0" fillId="33" borderId="0" xfId="0" applyFill="1" applyBorder="1" applyAlignment="1">
      <alignment vertical="top"/>
    </xf>
    <xf numFmtId="0" fontId="0" fillId="33" borderId="0" xfId="0" applyFill="1" applyBorder="1" applyAlignment="1">
      <alignment vertical="top" wrapText="1"/>
    </xf>
    <xf numFmtId="0" fontId="0" fillId="33" borderId="62" xfId="0" applyFill="1" applyBorder="1" applyAlignment="1">
      <alignment vertical="top" wrapText="1"/>
    </xf>
    <xf numFmtId="192" fontId="0" fillId="37" borderId="0" xfId="1" applyNumberFormat="1" applyFont="1" applyFill="1" applyBorder="1" applyAlignment="1">
      <alignment vertical="top"/>
    </xf>
    <xf numFmtId="0" fontId="0" fillId="37" borderId="0" xfId="0" applyFill="1" applyBorder="1" applyAlignment="1">
      <alignment vertical="top" wrapText="1"/>
    </xf>
    <xf numFmtId="0" fontId="0" fillId="37" borderId="62" xfId="0" applyFill="1" applyBorder="1" applyAlignment="1">
      <alignment vertical="top" wrapText="1"/>
    </xf>
    <xf numFmtId="9" fontId="0" fillId="37" borderId="0" xfId="2" applyFont="1" applyFill="1" applyBorder="1" applyAlignment="1">
      <alignment vertical="top"/>
    </xf>
    <xf numFmtId="0" fontId="0" fillId="37" borderId="0" xfId="0" applyFill="1" applyBorder="1" applyAlignment="1">
      <alignment vertical="top"/>
    </xf>
    <xf numFmtId="192" fontId="0" fillId="37" borderId="0" xfId="0" applyNumberFormat="1" applyFill="1" applyBorder="1" applyAlignment="1">
      <alignment vertical="top"/>
    </xf>
    <xf numFmtId="0" fontId="99" fillId="37" borderId="0" xfId="0" applyFont="1" applyFill="1" applyBorder="1" applyAlignment="1">
      <alignment vertical="top" wrapText="1"/>
    </xf>
    <xf numFmtId="2" fontId="0" fillId="37" borderId="0" xfId="0" applyNumberFormat="1" applyFill="1" applyBorder="1" applyAlignment="1">
      <alignment vertical="top"/>
    </xf>
    <xf numFmtId="9" fontId="0" fillId="37" borderId="25" xfId="2" applyFont="1" applyFill="1" applyBorder="1" applyAlignment="1">
      <alignment vertical="top"/>
    </xf>
    <xf numFmtId="0" fontId="99" fillId="37" borderId="25" xfId="0" applyFont="1" applyFill="1" applyBorder="1" applyAlignment="1">
      <alignment vertical="top" wrapText="1"/>
    </xf>
    <xf numFmtId="0" fontId="0" fillId="37" borderId="64" xfId="0" applyFill="1" applyBorder="1" applyAlignment="1">
      <alignment vertical="top" wrapText="1"/>
    </xf>
    <xf numFmtId="0" fontId="0" fillId="93" borderId="0" xfId="0" applyFill="1" applyBorder="1" applyAlignment="1">
      <alignment vertical="top"/>
    </xf>
    <xf numFmtId="0" fontId="0" fillId="93" borderId="0" xfId="0" applyFill="1" applyBorder="1" applyAlignment="1">
      <alignment vertical="top" wrapText="1"/>
    </xf>
    <xf numFmtId="0" fontId="0" fillId="93" borderId="62" xfId="0" applyFill="1" applyBorder="1" applyAlignment="1">
      <alignment vertical="top" wrapText="1"/>
    </xf>
    <xf numFmtId="164" fontId="0" fillId="37" borderId="0" xfId="1" applyNumberFormat="1" applyFont="1" applyFill="1" applyBorder="1" applyAlignment="1">
      <alignment vertical="top"/>
    </xf>
    <xf numFmtId="0" fontId="0" fillId="37" borderId="25" xfId="0" applyFill="1" applyBorder="1" applyAlignment="1">
      <alignment vertical="top"/>
    </xf>
    <xf numFmtId="0" fontId="0" fillId="37" borderId="25" xfId="0" applyFill="1" applyBorder="1" applyAlignment="1">
      <alignment vertical="top" wrapText="1"/>
    </xf>
    <xf numFmtId="9" fontId="0" fillId="37" borderId="0" xfId="2" applyFont="1" applyFill="1" applyBorder="1" applyAlignment="1">
      <alignment vertical="top" wrapText="1"/>
    </xf>
    <xf numFmtId="0" fontId="21" fillId="37" borderId="0" xfId="293" applyFill="1" applyBorder="1" applyAlignment="1" applyProtection="1">
      <alignment vertical="top" wrapText="1"/>
    </xf>
    <xf numFmtId="0" fontId="0" fillId="37" borderId="0" xfId="0" applyFont="1" applyFill="1" applyBorder="1" applyAlignment="1">
      <alignment vertical="top"/>
    </xf>
    <xf numFmtId="164" fontId="0" fillId="37" borderId="25" xfId="1" applyNumberFormat="1" applyFont="1" applyFill="1" applyBorder="1" applyAlignment="1">
      <alignment vertical="top"/>
    </xf>
    <xf numFmtId="0" fontId="0" fillId="37" borderId="10" xfId="0" applyFill="1" applyBorder="1" applyAlignment="1">
      <alignment vertical="top" wrapText="1"/>
    </xf>
    <xf numFmtId="0" fontId="106" fillId="94" borderId="0" xfId="0" applyFont="1" applyFill="1" applyBorder="1" applyAlignment="1">
      <alignment horizontal="center" vertical="center" wrapText="1"/>
    </xf>
    <xf numFmtId="0" fontId="0" fillId="93" borderId="0" xfId="0" applyFill="1" applyBorder="1"/>
    <xf numFmtId="0" fontId="0" fillId="0" borderId="0" xfId="0" applyFill="1" applyAlignment="1">
      <alignment horizontal="left"/>
    </xf>
    <xf numFmtId="0" fontId="101" fillId="37" borderId="0" xfId="0" applyFont="1" applyFill="1" applyAlignment="1">
      <alignment horizontal="center" vertical="center" wrapText="1"/>
    </xf>
    <xf numFmtId="0" fontId="0" fillId="93" borderId="0" xfId="0" applyFill="1" applyBorder="1" applyAlignment="1">
      <alignment horizontal="left" vertical="top"/>
    </xf>
    <xf numFmtId="0" fontId="0" fillId="93" borderId="62" xfId="0" applyFill="1" applyBorder="1" applyAlignment="1">
      <alignment horizontal="left" vertical="top"/>
    </xf>
    <xf numFmtId="0" fontId="13" fillId="94" borderId="55" xfId="0" applyFont="1" applyFill="1" applyBorder="1" applyAlignment="1">
      <alignment horizontal="center" vertical="top" wrapText="1"/>
    </xf>
    <xf numFmtId="0" fontId="13" fillId="94" borderId="56" xfId="0" applyFont="1" applyFill="1" applyBorder="1" applyAlignment="1">
      <alignment horizontal="center" vertical="top" wrapText="1"/>
    </xf>
    <xf numFmtId="0" fontId="13" fillId="94" borderId="57" xfId="0" applyFont="1" applyFill="1" applyBorder="1" applyAlignment="1">
      <alignment horizontal="center" vertical="top" wrapText="1"/>
    </xf>
    <xf numFmtId="0" fontId="17" fillId="37" borderId="30" xfId="0" applyFont="1" applyFill="1" applyBorder="1" applyAlignment="1">
      <alignment horizontal="center" vertical="top" wrapText="1"/>
    </xf>
    <xf numFmtId="0" fontId="17" fillId="37" borderId="65" xfId="0" applyFont="1" applyFill="1" applyBorder="1" applyAlignment="1">
      <alignment horizontal="center" vertical="top" wrapText="1"/>
    </xf>
    <xf numFmtId="0" fontId="106" fillId="94" borderId="11" xfId="0" applyFont="1" applyFill="1" applyBorder="1" applyAlignment="1">
      <alignment horizontal="center" vertical="center" wrapText="1"/>
    </xf>
    <xf numFmtId="0" fontId="13" fillId="96" borderId="51" xfId="0" applyFont="1" applyFill="1" applyBorder="1" applyAlignment="1">
      <alignment horizontal="center"/>
    </xf>
    <xf numFmtId="0" fontId="13" fillId="96" borderId="52" xfId="0" applyFont="1" applyFill="1" applyBorder="1" applyAlignment="1">
      <alignment horizontal="center"/>
    </xf>
    <xf numFmtId="0" fontId="13" fillId="96" borderId="53" xfId="0" applyFont="1" applyFill="1" applyBorder="1" applyAlignment="1">
      <alignment horizontal="center"/>
    </xf>
  </cellXfs>
  <cellStyles count="43249">
    <cellStyle name="_x0013_" xfId="365"/>
    <cellStyle name="$/MWh" xfId="515"/>
    <cellStyle name="(S)Currency ($)" xfId="366"/>
    <cellStyle name="(S)Currency (no $)" xfId="367"/>
    <cellStyle name="(S)Multiple (no x)" xfId="368"/>
    <cellStyle name="(S)Multiple (x)" xfId="369"/>
    <cellStyle name="(S)Percent (%)" xfId="370"/>
    <cellStyle name="(S)Percent (no %)" xfId="371"/>
    <cellStyle name="_~6107799" xfId="372"/>
    <cellStyle name="_~6107799_2006-2009 Updated Graph" xfId="517"/>
    <cellStyle name="_~6107799_Avoided Cost Appendix" xfId="521"/>
    <cellStyle name="_~6107799_Avoided Cost Appendix_2006-2009 Updated Graph" xfId="510"/>
    <cellStyle name="_~6107799_Avoided Cost Summary" xfId="505"/>
    <cellStyle name="_~6107799_Avoided Cost Summary_2006-2009 Updated Graph" xfId="504"/>
    <cellStyle name="_~6107799_Avoided Cost Summary_Avoided Cost Appendix" xfId="503"/>
    <cellStyle name="_~6107799_Avoided Cost Summary_Conservation Costs" xfId="502"/>
    <cellStyle name="_~6107799_Avoided Cost Summary_Figure 38" xfId="501"/>
    <cellStyle name="_~6107799_Avoided Cost Summary_Figure 39" xfId="500"/>
    <cellStyle name="_~6107799_Avoided Cost Summary_Figure 40" xfId="499"/>
    <cellStyle name="_~6107799_Avoided Cost Summary_TRC PAT" xfId="498"/>
    <cellStyle name="_~6107799_Conservation Costs" xfId="497"/>
    <cellStyle name="_~6107799_Conservation Costs_2006-2009 Updated Graph" xfId="496"/>
    <cellStyle name="_~6107799_Cost Inputs from CTC" xfId="495"/>
    <cellStyle name="_~6107799_Cost Inputs from CTC_2006-2009 Updated Graph" xfId="494"/>
    <cellStyle name="_~6107799_Cost Inputs from CTC_Avoided Cost Appendix" xfId="493"/>
    <cellStyle name="_~6107799_Cost Inputs from CTC_Conservation Costs" xfId="525"/>
    <cellStyle name="_~6107799_Cost Inputs from CTC_Figure 38" xfId="492"/>
    <cellStyle name="_~6107799_Cost Inputs from CTC_Figure 39" xfId="523"/>
    <cellStyle name="_~6107799_Cost Inputs from CTC_Figure 40" xfId="514"/>
    <cellStyle name="_~6107799_Cost Inputs from CTC_TRC PAT" xfId="520"/>
    <cellStyle name="_~6107799_Figure 37" xfId="491"/>
    <cellStyle name="_~6107799_Figure 38" xfId="512"/>
    <cellStyle name="_~6107799_Figure 39" xfId="516"/>
    <cellStyle name="_~6107799_Figure 39_2006-2009 Updated Graph" xfId="490"/>
    <cellStyle name="_~6107799_Figure 40" xfId="509"/>
    <cellStyle name="_~6107799_Figure 40_1" xfId="489"/>
    <cellStyle name="_~6107799_Figure 40_2" xfId="488"/>
    <cellStyle name="_~6107799_Figure 40_2_2006-2009 Updated Graph" xfId="446"/>
    <cellStyle name="_~6107799_Figure 40_2006-2009 Updated Graph" xfId="449"/>
    <cellStyle name="_~6107799_Figure 40_3" xfId="519"/>
    <cellStyle name="_~6107799_Figure 40_3_2006-2009 Updated Graph" xfId="487"/>
    <cellStyle name="_~6107799_Figure 41" xfId="486"/>
    <cellStyle name="_~6107799_TRC PAT" xfId="485"/>
    <cellStyle name="_~6107799_TRC PAT_1" xfId="484"/>
    <cellStyle name="_~6107799_TRC PAT_1_2006-2009 Updated Graph" xfId="483"/>
    <cellStyle name="_x0013__2006-2009 Updated Graph" xfId="451"/>
    <cellStyle name="_x0013__Avoided Cost Appendix" xfId="522"/>
    <cellStyle name="_x0013__Conservation Costs" xfId="524"/>
    <cellStyle name="_x0013__Figure 38" xfId="433"/>
    <cellStyle name="_x0013__Figure 39" xfId="445"/>
    <cellStyle name="_x0013__Figure 40" xfId="448"/>
    <cellStyle name="_Table2_Out" xfId="482"/>
    <cellStyle name="_x0013__TRC PAT" xfId="481"/>
    <cellStyle name="20 % - Accent1 10" xfId="480"/>
    <cellStyle name="20 % - Accent1 11" xfId="479"/>
    <cellStyle name="20 % - Accent1 12" xfId="478"/>
    <cellStyle name="20 % - Accent1 13" xfId="455"/>
    <cellStyle name="20 % - Accent1 14" xfId="477"/>
    <cellStyle name="20 % - Accent1 15" xfId="453"/>
    <cellStyle name="20 % - Accent1 16" xfId="507"/>
    <cellStyle name="20 % - Accent1 17" xfId="508"/>
    <cellStyle name="20 % - Accent1 18" xfId="511"/>
    <cellStyle name="20 % - Accent1 19" xfId="513"/>
    <cellStyle name="20 % - Accent1 2" xfId="476"/>
    <cellStyle name="20 % - Accent1 20" xfId="475"/>
    <cellStyle name="20 % - Accent1 21" xfId="474"/>
    <cellStyle name="20 % - Accent1 22" xfId="473"/>
    <cellStyle name="20 % - Accent1 23" xfId="472"/>
    <cellStyle name="20 % - Accent1 24" xfId="471"/>
    <cellStyle name="20 % - Accent1 25" xfId="518"/>
    <cellStyle name="20 % - Accent1 26" xfId="470"/>
    <cellStyle name="20 % - Accent1 3" xfId="450"/>
    <cellStyle name="20 % - Accent1 4" xfId="469"/>
    <cellStyle name="20 % - Accent1 5" xfId="447"/>
    <cellStyle name="20 % - Accent1 6" xfId="468"/>
    <cellStyle name="20 % - Accent1 7" xfId="454"/>
    <cellStyle name="20 % - Accent1 8" xfId="444"/>
    <cellStyle name="20 % - Accent1 9" xfId="467"/>
    <cellStyle name="20 % - Accent2 10" xfId="452"/>
    <cellStyle name="20 % - Accent2 11" xfId="466"/>
    <cellStyle name="20 % - Accent2 12" xfId="465"/>
    <cellStyle name="20 % - Accent2 13" xfId="464"/>
    <cellStyle name="20 % - Accent2 14" xfId="463"/>
    <cellStyle name="20 % - Accent2 15" xfId="462"/>
    <cellStyle name="20 % - Accent2 16" xfId="461"/>
    <cellStyle name="20 % - Accent2 17" xfId="460"/>
    <cellStyle name="20 % - Accent2 18" xfId="459"/>
    <cellStyle name="20 % - Accent2 19" xfId="458"/>
    <cellStyle name="20 % - Accent2 2" xfId="457"/>
    <cellStyle name="20 % - Accent2 20" xfId="456"/>
    <cellStyle name="20 % - Accent2 21" xfId="526"/>
    <cellStyle name="20 % - Accent2 22" xfId="527"/>
    <cellStyle name="20 % - Accent2 23" xfId="528"/>
    <cellStyle name="20 % - Accent2 24" xfId="529"/>
    <cellStyle name="20 % - Accent2 25" xfId="530"/>
    <cellStyle name="20 % - Accent2 26" xfId="531"/>
    <cellStyle name="20 % - Accent2 3" xfId="532"/>
    <cellStyle name="20 % - Accent2 4" xfId="533"/>
    <cellStyle name="20 % - Accent2 5" xfId="534"/>
    <cellStyle name="20 % - Accent2 6" xfId="535"/>
    <cellStyle name="20 % - Accent2 7" xfId="536"/>
    <cellStyle name="20 % - Accent2 8" xfId="537"/>
    <cellStyle name="20 % - Accent2 9" xfId="538"/>
    <cellStyle name="20 % - Accent3 10" xfId="539"/>
    <cellStyle name="20 % - Accent3 11" xfId="540"/>
    <cellStyle name="20 % - Accent3 12" xfId="541"/>
    <cellStyle name="20 % - Accent3 13" xfId="542"/>
    <cellStyle name="20 % - Accent3 14" xfId="543"/>
    <cellStyle name="20 % - Accent3 15" xfId="544"/>
    <cellStyle name="20 % - Accent3 16" xfId="545"/>
    <cellStyle name="20 % - Accent3 17" xfId="546"/>
    <cellStyle name="20 % - Accent3 18" xfId="547"/>
    <cellStyle name="20 % - Accent3 19" xfId="548"/>
    <cellStyle name="20 % - Accent3 2" xfId="549"/>
    <cellStyle name="20 % - Accent3 20" xfId="550"/>
    <cellStyle name="20 % - Accent3 21" xfId="551"/>
    <cellStyle name="20 % - Accent3 22" xfId="552"/>
    <cellStyle name="20 % - Accent3 23" xfId="553"/>
    <cellStyle name="20 % - Accent3 24" xfId="554"/>
    <cellStyle name="20 % - Accent3 25" xfId="555"/>
    <cellStyle name="20 % - Accent3 26" xfId="556"/>
    <cellStyle name="20 % - Accent3 3" xfId="557"/>
    <cellStyle name="20 % - Accent3 4" xfId="558"/>
    <cellStyle name="20 % - Accent3 5" xfId="559"/>
    <cellStyle name="20 % - Accent3 6" xfId="560"/>
    <cellStyle name="20 % - Accent3 7" xfId="561"/>
    <cellStyle name="20 % - Accent3 8" xfId="562"/>
    <cellStyle name="20 % - Accent3 9" xfId="563"/>
    <cellStyle name="20 % - Accent4 10" xfId="564"/>
    <cellStyle name="20 % - Accent4 11" xfId="565"/>
    <cellStyle name="20 % - Accent4 12" xfId="566"/>
    <cellStyle name="20 % - Accent4 13" xfId="567"/>
    <cellStyle name="20 % - Accent4 14" xfId="568"/>
    <cellStyle name="20 % - Accent4 15" xfId="569"/>
    <cellStyle name="20 % - Accent4 16" xfId="570"/>
    <cellStyle name="20 % - Accent4 17" xfId="571"/>
    <cellStyle name="20 % - Accent4 18" xfId="572"/>
    <cellStyle name="20 % - Accent4 19" xfId="573"/>
    <cellStyle name="20 % - Accent4 2" xfId="574"/>
    <cellStyle name="20 % - Accent4 20" xfId="575"/>
    <cellStyle name="20 % - Accent4 21" xfId="576"/>
    <cellStyle name="20 % - Accent4 22" xfId="577"/>
    <cellStyle name="20 % - Accent4 23" xfId="578"/>
    <cellStyle name="20 % - Accent4 24" xfId="579"/>
    <cellStyle name="20 % - Accent4 25" xfId="580"/>
    <cellStyle name="20 % - Accent4 26" xfId="581"/>
    <cellStyle name="20 % - Accent4 3" xfId="582"/>
    <cellStyle name="20 % - Accent4 4" xfId="583"/>
    <cellStyle name="20 % - Accent4 5" xfId="584"/>
    <cellStyle name="20 % - Accent4 6" xfId="585"/>
    <cellStyle name="20 % - Accent4 7" xfId="586"/>
    <cellStyle name="20 % - Accent4 8" xfId="587"/>
    <cellStyle name="20 % - Accent4 9" xfId="588"/>
    <cellStyle name="20 % - Accent5 10" xfId="589"/>
    <cellStyle name="20 % - Accent5 11" xfId="590"/>
    <cellStyle name="20 % - Accent5 12" xfId="591"/>
    <cellStyle name="20 % - Accent5 13" xfId="592"/>
    <cellStyle name="20 % - Accent5 14" xfId="593"/>
    <cellStyle name="20 % - Accent5 15" xfId="594"/>
    <cellStyle name="20 % - Accent5 16" xfId="595"/>
    <cellStyle name="20 % - Accent5 17" xfId="596"/>
    <cellStyle name="20 % - Accent5 18" xfId="597"/>
    <cellStyle name="20 % - Accent5 19" xfId="598"/>
    <cellStyle name="20 % - Accent5 2" xfId="599"/>
    <cellStyle name="20 % - Accent5 20" xfId="600"/>
    <cellStyle name="20 % - Accent5 21" xfId="601"/>
    <cellStyle name="20 % - Accent5 22" xfId="602"/>
    <cellStyle name="20 % - Accent5 23" xfId="603"/>
    <cellStyle name="20 % - Accent5 24" xfId="604"/>
    <cellStyle name="20 % - Accent5 25" xfId="605"/>
    <cellStyle name="20 % - Accent5 26" xfId="606"/>
    <cellStyle name="20 % - Accent5 3" xfId="607"/>
    <cellStyle name="20 % - Accent5 4" xfId="608"/>
    <cellStyle name="20 % - Accent5 5" xfId="609"/>
    <cellStyle name="20 % - Accent5 6" xfId="610"/>
    <cellStyle name="20 % - Accent5 7" xfId="611"/>
    <cellStyle name="20 % - Accent5 8" xfId="612"/>
    <cellStyle name="20 % - Accent5 9" xfId="613"/>
    <cellStyle name="20 % - Accent6 10" xfId="614"/>
    <cellStyle name="20 % - Accent6 11" xfId="615"/>
    <cellStyle name="20 % - Accent6 12" xfId="616"/>
    <cellStyle name="20 % - Accent6 13" xfId="617"/>
    <cellStyle name="20 % - Accent6 14" xfId="618"/>
    <cellStyle name="20 % - Accent6 15" xfId="619"/>
    <cellStyle name="20 % - Accent6 16" xfId="620"/>
    <cellStyle name="20 % - Accent6 17" xfId="621"/>
    <cellStyle name="20 % - Accent6 18" xfId="622"/>
    <cellStyle name="20 % - Accent6 19" xfId="623"/>
    <cellStyle name="20 % - Accent6 2" xfId="624"/>
    <cellStyle name="20 % - Accent6 20" xfId="625"/>
    <cellStyle name="20 % - Accent6 21" xfId="626"/>
    <cellStyle name="20 % - Accent6 22" xfId="627"/>
    <cellStyle name="20 % - Accent6 23" xfId="628"/>
    <cellStyle name="20 % - Accent6 24" xfId="629"/>
    <cellStyle name="20 % - Accent6 25" xfId="630"/>
    <cellStyle name="20 % - Accent6 26" xfId="631"/>
    <cellStyle name="20 % - Accent6 3" xfId="632"/>
    <cellStyle name="20 % - Accent6 4" xfId="633"/>
    <cellStyle name="20 % - Accent6 5" xfId="634"/>
    <cellStyle name="20 % - Accent6 6" xfId="635"/>
    <cellStyle name="20 % - Accent6 7" xfId="636"/>
    <cellStyle name="20 % - Accent6 8" xfId="637"/>
    <cellStyle name="20 % - Accent6 9" xfId="638"/>
    <cellStyle name="20% - Accent1" xfId="20" builtinId="30" customBuiltin="1"/>
    <cellStyle name="20% - Accent1 10" xfId="639"/>
    <cellStyle name="20% - Accent1 11" xfId="640"/>
    <cellStyle name="20% - Accent1 12" xfId="641"/>
    <cellStyle name="20% - Accent1 13" xfId="642"/>
    <cellStyle name="20% - Accent1 14" xfId="643"/>
    <cellStyle name="20% - Accent1 15" xfId="644"/>
    <cellStyle name="20% - Accent1 16" xfId="645"/>
    <cellStyle name="20% - Accent1 17" xfId="646"/>
    <cellStyle name="20% - Accent1 18" xfId="647"/>
    <cellStyle name="20% - Accent1 19" xfId="648"/>
    <cellStyle name="20% - Accent1 2" xfId="373"/>
    <cellStyle name="20% - Accent1 2 2" xfId="649"/>
    <cellStyle name="20% - Accent1 2 3" xfId="650"/>
    <cellStyle name="20% - Accent1 20" xfId="651"/>
    <cellStyle name="20% - Accent1 21" xfId="652"/>
    <cellStyle name="20% - Accent1 22" xfId="653"/>
    <cellStyle name="20% - Accent1 23" xfId="654"/>
    <cellStyle name="20% - Accent1 3" xfId="655"/>
    <cellStyle name="20% - Accent1 4" xfId="656"/>
    <cellStyle name="20% - Accent1 5" xfId="657"/>
    <cellStyle name="20% - Accent1 6" xfId="658"/>
    <cellStyle name="20% - Accent1 7" xfId="659"/>
    <cellStyle name="20% - Accent1 8" xfId="660"/>
    <cellStyle name="20% - Accent1 9" xfId="661"/>
    <cellStyle name="20% - Accent2" xfId="24" builtinId="34" customBuiltin="1"/>
    <cellStyle name="20% - Accent2 10" xfId="662"/>
    <cellStyle name="20% - Accent2 11" xfId="663"/>
    <cellStyle name="20% - Accent2 12" xfId="664"/>
    <cellStyle name="20% - Accent2 13" xfId="665"/>
    <cellStyle name="20% - Accent2 14" xfId="666"/>
    <cellStyle name="20% - Accent2 15" xfId="667"/>
    <cellStyle name="20% - Accent2 16" xfId="668"/>
    <cellStyle name="20% - Accent2 17" xfId="669"/>
    <cellStyle name="20% - Accent2 18" xfId="670"/>
    <cellStyle name="20% - Accent2 19" xfId="671"/>
    <cellStyle name="20% - Accent2 2" xfId="374"/>
    <cellStyle name="20% - Accent2 2 2" xfId="672"/>
    <cellStyle name="20% - Accent2 2 3" xfId="673"/>
    <cellStyle name="20% - Accent2 20" xfId="674"/>
    <cellStyle name="20% - Accent2 21" xfId="675"/>
    <cellStyle name="20% - Accent2 22" xfId="676"/>
    <cellStyle name="20% - Accent2 23" xfId="677"/>
    <cellStyle name="20% - Accent2 3" xfId="678"/>
    <cellStyle name="20% - Accent2 4" xfId="679"/>
    <cellStyle name="20% - Accent2 5" xfId="680"/>
    <cellStyle name="20% - Accent2 6" xfId="681"/>
    <cellStyle name="20% - Accent2 7" xfId="682"/>
    <cellStyle name="20% - Accent2 8" xfId="683"/>
    <cellStyle name="20% - Accent2 9" xfId="684"/>
    <cellStyle name="20% - Accent3" xfId="28" builtinId="38" customBuiltin="1"/>
    <cellStyle name="20% - Accent3 10" xfId="685"/>
    <cellStyle name="20% - Accent3 11" xfId="686"/>
    <cellStyle name="20% - Accent3 12" xfId="687"/>
    <cellStyle name="20% - Accent3 13" xfId="688"/>
    <cellStyle name="20% - Accent3 14" xfId="689"/>
    <cellStyle name="20% - Accent3 15" xfId="690"/>
    <cellStyle name="20% - Accent3 16" xfId="691"/>
    <cellStyle name="20% - Accent3 17" xfId="692"/>
    <cellStyle name="20% - Accent3 18" xfId="693"/>
    <cellStyle name="20% - Accent3 19" xfId="694"/>
    <cellStyle name="20% - Accent3 2" xfId="375"/>
    <cellStyle name="20% - Accent3 2 2" xfId="695"/>
    <cellStyle name="20% - Accent3 2 3" xfId="696"/>
    <cellStyle name="20% - Accent3 20" xfId="697"/>
    <cellStyle name="20% - Accent3 21" xfId="698"/>
    <cellStyle name="20% - Accent3 22" xfId="699"/>
    <cellStyle name="20% - Accent3 23" xfId="700"/>
    <cellStyle name="20% - Accent3 3" xfId="701"/>
    <cellStyle name="20% - Accent3 4" xfId="702"/>
    <cellStyle name="20% - Accent3 5" xfId="703"/>
    <cellStyle name="20% - Accent3 6" xfId="704"/>
    <cellStyle name="20% - Accent3 7" xfId="705"/>
    <cellStyle name="20% - Accent3 8" xfId="706"/>
    <cellStyle name="20% - Accent3 9" xfId="707"/>
    <cellStyle name="20% - Accent4" xfId="32" builtinId="42" customBuiltin="1"/>
    <cellStyle name="20% - Accent4 10" xfId="708"/>
    <cellStyle name="20% - Accent4 11" xfId="709"/>
    <cellStyle name="20% - Accent4 12" xfId="710"/>
    <cellStyle name="20% - Accent4 13" xfId="711"/>
    <cellStyle name="20% - Accent4 14" xfId="712"/>
    <cellStyle name="20% - Accent4 15" xfId="713"/>
    <cellStyle name="20% - Accent4 16" xfId="714"/>
    <cellStyle name="20% - Accent4 17" xfId="715"/>
    <cellStyle name="20% - Accent4 18" xfId="716"/>
    <cellStyle name="20% - Accent4 19" xfId="717"/>
    <cellStyle name="20% - Accent4 2" xfId="376"/>
    <cellStyle name="20% - Accent4 2 2" xfId="718"/>
    <cellStyle name="20% - Accent4 2 3" xfId="719"/>
    <cellStyle name="20% - Accent4 20" xfId="720"/>
    <cellStyle name="20% - Accent4 21" xfId="721"/>
    <cellStyle name="20% - Accent4 22" xfId="722"/>
    <cellStyle name="20% - Accent4 23" xfId="723"/>
    <cellStyle name="20% - Accent4 3" xfId="724"/>
    <cellStyle name="20% - Accent4 4" xfId="725"/>
    <cellStyle name="20% - Accent4 5" xfId="726"/>
    <cellStyle name="20% - Accent4 6" xfId="727"/>
    <cellStyle name="20% - Accent4 7" xfId="728"/>
    <cellStyle name="20% - Accent4 8" xfId="729"/>
    <cellStyle name="20% - Accent4 9" xfId="730"/>
    <cellStyle name="20% - Accent5" xfId="36" builtinId="46" customBuiltin="1"/>
    <cellStyle name="20% - Accent5 10" xfId="731"/>
    <cellStyle name="20% - Accent5 11" xfId="732"/>
    <cellStyle name="20% - Accent5 12" xfId="733"/>
    <cellStyle name="20% - Accent5 13" xfId="734"/>
    <cellStyle name="20% - Accent5 14" xfId="735"/>
    <cellStyle name="20% - Accent5 15" xfId="736"/>
    <cellStyle name="20% - Accent5 16" xfId="737"/>
    <cellStyle name="20% - Accent5 17" xfId="738"/>
    <cellStyle name="20% - Accent5 18" xfId="739"/>
    <cellStyle name="20% - Accent5 19" xfId="740"/>
    <cellStyle name="20% - Accent5 2" xfId="377"/>
    <cellStyle name="20% - Accent5 2 2" xfId="741"/>
    <cellStyle name="20% - Accent5 2 3" xfId="742"/>
    <cellStyle name="20% - Accent5 20" xfId="743"/>
    <cellStyle name="20% - Accent5 21" xfId="744"/>
    <cellStyle name="20% - Accent5 22" xfId="745"/>
    <cellStyle name="20% - Accent5 23" xfId="746"/>
    <cellStyle name="20% - Accent5 3" xfId="747"/>
    <cellStyle name="20% - Accent5 4" xfId="748"/>
    <cellStyle name="20% - Accent5 5" xfId="749"/>
    <cellStyle name="20% - Accent5 6" xfId="750"/>
    <cellStyle name="20% - Accent5 7" xfId="751"/>
    <cellStyle name="20% - Accent5 8" xfId="752"/>
    <cellStyle name="20% - Accent5 9" xfId="753"/>
    <cellStyle name="20% - Accent6" xfId="40" builtinId="50" customBuiltin="1"/>
    <cellStyle name="20% - Accent6 10" xfId="754"/>
    <cellStyle name="20% - Accent6 11" xfId="755"/>
    <cellStyle name="20% - Accent6 12" xfId="756"/>
    <cellStyle name="20% - Accent6 13" xfId="757"/>
    <cellStyle name="20% - Accent6 14" xfId="758"/>
    <cellStyle name="20% - Accent6 15" xfId="759"/>
    <cellStyle name="20% - Accent6 16" xfId="760"/>
    <cellStyle name="20% - Accent6 17" xfId="761"/>
    <cellStyle name="20% - Accent6 18" xfId="762"/>
    <cellStyle name="20% - Accent6 19" xfId="763"/>
    <cellStyle name="20% - Accent6 2" xfId="378"/>
    <cellStyle name="20% - Accent6 2 2" xfId="764"/>
    <cellStyle name="20% - Accent6 2 3" xfId="765"/>
    <cellStyle name="20% - Accent6 20" xfId="766"/>
    <cellStyle name="20% - Accent6 21" xfId="767"/>
    <cellStyle name="20% - Accent6 22" xfId="768"/>
    <cellStyle name="20% - Accent6 23" xfId="769"/>
    <cellStyle name="20% - Accent6 3" xfId="770"/>
    <cellStyle name="20% - Accent6 4" xfId="771"/>
    <cellStyle name="20% - Accent6 5" xfId="772"/>
    <cellStyle name="20% - Accent6 6" xfId="773"/>
    <cellStyle name="20% - Accent6 7" xfId="774"/>
    <cellStyle name="20% - Accent6 8" xfId="775"/>
    <cellStyle name="20% - Accent6 9" xfId="776"/>
    <cellStyle name="20% - Akzent1" xfId="777"/>
    <cellStyle name="20% - Akzent2" xfId="778"/>
    <cellStyle name="20% - Akzent3" xfId="779"/>
    <cellStyle name="20% - Akzent4" xfId="780"/>
    <cellStyle name="20% - Akzent5" xfId="781"/>
    <cellStyle name="20% - Akzent6" xfId="782"/>
    <cellStyle name="2x indented GHG Textfiels" xfId="783"/>
    <cellStyle name="2x indented GHG Textfiels 2" xfId="784"/>
    <cellStyle name="40 % - Accent1 10" xfId="785"/>
    <cellStyle name="40 % - Accent1 11" xfId="786"/>
    <cellStyle name="40 % - Accent1 12" xfId="787"/>
    <cellStyle name="40 % - Accent1 13" xfId="788"/>
    <cellStyle name="40 % - Accent1 14" xfId="789"/>
    <cellStyle name="40 % - Accent1 15" xfId="790"/>
    <cellStyle name="40 % - Accent1 16" xfId="791"/>
    <cellStyle name="40 % - Accent1 17" xfId="792"/>
    <cellStyle name="40 % - Accent1 18" xfId="793"/>
    <cellStyle name="40 % - Accent1 19" xfId="794"/>
    <cellStyle name="40 % - Accent1 2" xfId="795"/>
    <cellStyle name="40 % - Accent1 20" xfId="796"/>
    <cellStyle name="40 % - Accent1 21" xfId="797"/>
    <cellStyle name="40 % - Accent1 22" xfId="798"/>
    <cellStyle name="40 % - Accent1 23" xfId="799"/>
    <cellStyle name="40 % - Accent1 24" xfId="800"/>
    <cellStyle name="40 % - Accent1 25" xfId="801"/>
    <cellStyle name="40 % - Accent1 26" xfId="802"/>
    <cellStyle name="40 % - Accent1 3" xfId="803"/>
    <cellStyle name="40 % - Accent1 4" xfId="804"/>
    <cellStyle name="40 % - Accent1 5" xfId="805"/>
    <cellStyle name="40 % - Accent1 6" xfId="806"/>
    <cellStyle name="40 % - Accent1 7" xfId="807"/>
    <cellStyle name="40 % - Accent1 8" xfId="808"/>
    <cellStyle name="40 % - Accent1 9" xfId="809"/>
    <cellStyle name="40 % - Accent2 10" xfId="810"/>
    <cellStyle name="40 % - Accent2 11" xfId="811"/>
    <cellStyle name="40 % - Accent2 12" xfId="812"/>
    <cellStyle name="40 % - Accent2 13" xfId="813"/>
    <cellStyle name="40 % - Accent2 14" xfId="814"/>
    <cellStyle name="40 % - Accent2 15" xfId="815"/>
    <cellStyle name="40 % - Accent2 16" xfId="816"/>
    <cellStyle name="40 % - Accent2 17" xfId="817"/>
    <cellStyle name="40 % - Accent2 18" xfId="818"/>
    <cellStyle name="40 % - Accent2 19" xfId="819"/>
    <cellStyle name="40 % - Accent2 2" xfId="820"/>
    <cellStyle name="40 % - Accent2 20" xfId="821"/>
    <cellStyle name="40 % - Accent2 21" xfId="822"/>
    <cellStyle name="40 % - Accent2 22" xfId="823"/>
    <cellStyle name="40 % - Accent2 23" xfId="824"/>
    <cellStyle name="40 % - Accent2 24" xfId="825"/>
    <cellStyle name="40 % - Accent2 25" xfId="826"/>
    <cellStyle name="40 % - Accent2 26" xfId="827"/>
    <cellStyle name="40 % - Accent2 3" xfId="828"/>
    <cellStyle name="40 % - Accent2 4" xfId="829"/>
    <cellStyle name="40 % - Accent2 5" xfId="830"/>
    <cellStyle name="40 % - Accent2 6" xfId="831"/>
    <cellStyle name="40 % - Accent2 7" xfId="832"/>
    <cellStyle name="40 % - Accent2 8" xfId="833"/>
    <cellStyle name="40 % - Accent2 9" xfId="834"/>
    <cellStyle name="40 % - Accent3 10" xfId="835"/>
    <cellStyle name="40 % - Accent3 11" xfId="836"/>
    <cellStyle name="40 % - Accent3 12" xfId="837"/>
    <cellStyle name="40 % - Accent3 13" xfId="838"/>
    <cellStyle name="40 % - Accent3 14" xfId="839"/>
    <cellStyle name="40 % - Accent3 15" xfId="840"/>
    <cellStyle name="40 % - Accent3 16" xfId="841"/>
    <cellStyle name="40 % - Accent3 17" xfId="842"/>
    <cellStyle name="40 % - Accent3 18" xfId="843"/>
    <cellStyle name="40 % - Accent3 19" xfId="844"/>
    <cellStyle name="40 % - Accent3 2" xfId="845"/>
    <cellStyle name="40 % - Accent3 20" xfId="846"/>
    <cellStyle name="40 % - Accent3 21" xfId="847"/>
    <cellStyle name="40 % - Accent3 22" xfId="848"/>
    <cellStyle name="40 % - Accent3 23" xfId="849"/>
    <cellStyle name="40 % - Accent3 24" xfId="850"/>
    <cellStyle name="40 % - Accent3 25" xfId="851"/>
    <cellStyle name="40 % - Accent3 26" xfId="852"/>
    <cellStyle name="40 % - Accent3 3" xfId="853"/>
    <cellStyle name="40 % - Accent3 4" xfId="854"/>
    <cellStyle name="40 % - Accent3 5" xfId="855"/>
    <cellStyle name="40 % - Accent3 6" xfId="856"/>
    <cellStyle name="40 % - Accent3 7" xfId="857"/>
    <cellStyle name="40 % - Accent3 8" xfId="858"/>
    <cellStyle name="40 % - Accent3 9" xfId="859"/>
    <cellStyle name="40 % - Accent4 10" xfId="860"/>
    <cellStyle name="40 % - Accent4 11" xfId="861"/>
    <cellStyle name="40 % - Accent4 12" xfId="862"/>
    <cellStyle name="40 % - Accent4 13" xfId="863"/>
    <cellStyle name="40 % - Accent4 14" xfId="864"/>
    <cellStyle name="40 % - Accent4 15" xfId="865"/>
    <cellStyle name="40 % - Accent4 16" xfId="866"/>
    <cellStyle name="40 % - Accent4 17" xfId="867"/>
    <cellStyle name="40 % - Accent4 18" xfId="868"/>
    <cellStyle name="40 % - Accent4 19" xfId="869"/>
    <cellStyle name="40 % - Accent4 2" xfId="870"/>
    <cellStyle name="40 % - Accent4 20" xfId="871"/>
    <cellStyle name="40 % - Accent4 21" xfId="872"/>
    <cellStyle name="40 % - Accent4 22" xfId="873"/>
    <cellStyle name="40 % - Accent4 23" xfId="874"/>
    <cellStyle name="40 % - Accent4 24" xfId="875"/>
    <cellStyle name="40 % - Accent4 25" xfId="876"/>
    <cellStyle name="40 % - Accent4 26" xfId="877"/>
    <cellStyle name="40 % - Accent4 3" xfId="878"/>
    <cellStyle name="40 % - Accent4 4" xfId="879"/>
    <cellStyle name="40 % - Accent4 5" xfId="880"/>
    <cellStyle name="40 % - Accent4 6" xfId="881"/>
    <cellStyle name="40 % - Accent4 7" xfId="882"/>
    <cellStyle name="40 % - Accent4 8" xfId="883"/>
    <cellStyle name="40 % - Accent4 9" xfId="884"/>
    <cellStyle name="40 % - Accent5 10" xfId="885"/>
    <cellStyle name="40 % - Accent5 11" xfId="886"/>
    <cellStyle name="40 % - Accent5 12" xfId="887"/>
    <cellStyle name="40 % - Accent5 13" xfId="888"/>
    <cellStyle name="40 % - Accent5 14" xfId="889"/>
    <cellStyle name="40 % - Accent5 15" xfId="890"/>
    <cellStyle name="40 % - Accent5 16" xfId="891"/>
    <cellStyle name="40 % - Accent5 17" xfId="892"/>
    <cellStyle name="40 % - Accent5 18" xfId="893"/>
    <cellStyle name="40 % - Accent5 19" xfId="894"/>
    <cellStyle name="40 % - Accent5 2" xfId="895"/>
    <cellStyle name="40 % - Accent5 20" xfId="896"/>
    <cellStyle name="40 % - Accent5 21" xfId="897"/>
    <cellStyle name="40 % - Accent5 22" xfId="898"/>
    <cellStyle name="40 % - Accent5 23" xfId="899"/>
    <cellStyle name="40 % - Accent5 24" xfId="900"/>
    <cellStyle name="40 % - Accent5 25" xfId="901"/>
    <cellStyle name="40 % - Accent5 26" xfId="902"/>
    <cellStyle name="40 % - Accent5 3" xfId="903"/>
    <cellStyle name="40 % - Accent5 4" xfId="904"/>
    <cellStyle name="40 % - Accent5 5" xfId="905"/>
    <cellStyle name="40 % - Accent5 6" xfId="906"/>
    <cellStyle name="40 % - Accent5 7" xfId="907"/>
    <cellStyle name="40 % - Accent5 8" xfId="908"/>
    <cellStyle name="40 % - Accent5 9" xfId="909"/>
    <cellStyle name="40 % - Accent6 10" xfId="910"/>
    <cellStyle name="40 % - Accent6 11" xfId="911"/>
    <cellStyle name="40 % - Accent6 12" xfId="912"/>
    <cellStyle name="40 % - Accent6 13" xfId="913"/>
    <cellStyle name="40 % - Accent6 14" xfId="914"/>
    <cellStyle name="40 % - Accent6 15" xfId="915"/>
    <cellStyle name="40 % - Accent6 16" xfId="916"/>
    <cellStyle name="40 % - Accent6 17" xfId="917"/>
    <cellStyle name="40 % - Accent6 18" xfId="918"/>
    <cellStyle name="40 % - Accent6 19" xfId="919"/>
    <cellStyle name="40 % - Accent6 2" xfId="920"/>
    <cellStyle name="40 % - Accent6 20" xfId="921"/>
    <cellStyle name="40 % - Accent6 21" xfId="922"/>
    <cellStyle name="40 % - Accent6 22" xfId="923"/>
    <cellStyle name="40 % - Accent6 23" xfId="924"/>
    <cellStyle name="40 % - Accent6 24" xfId="925"/>
    <cellStyle name="40 % - Accent6 25" xfId="926"/>
    <cellStyle name="40 % - Accent6 26" xfId="927"/>
    <cellStyle name="40 % - Accent6 3" xfId="928"/>
    <cellStyle name="40 % - Accent6 4" xfId="929"/>
    <cellStyle name="40 % - Accent6 5" xfId="930"/>
    <cellStyle name="40 % - Accent6 6" xfId="931"/>
    <cellStyle name="40 % - Accent6 7" xfId="932"/>
    <cellStyle name="40 % - Accent6 8" xfId="933"/>
    <cellStyle name="40 % - Accent6 9" xfId="934"/>
    <cellStyle name="40% - Accent1" xfId="21" builtinId="31" customBuiltin="1"/>
    <cellStyle name="40% - Accent1 10" xfId="935"/>
    <cellStyle name="40% - Accent1 11" xfId="936"/>
    <cellStyle name="40% - Accent1 12" xfId="937"/>
    <cellStyle name="40% - Accent1 13" xfId="938"/>
    <cellStyle name="40% - Accent1 14" xfId="939"/>
    <cellStyle name="40% - Accent1 15" xfId="940"/>
    <cellStyle name="40% - Accent1 16" xfId="941"/>
    <cellStyle name="40% - Accent1 17" xfId="942"/>
    <cellStyle name="40% - Accent1 18" xfId="943"/>
    <cellStyle name="40% - Accent1 19" xfId="944"/>
    <cellStyle name="40% - Accent1 2" xfId="379"/>
    <cellStyle name="40% - Accent1 2 2" xfId="945"/>
    <cellStyle name="40% - Accent1 2 3" xfId="946"/>
    <cellStyle name="40% - Accent1 20" xfId="947"/>
    <cellStyle name="40% - Accent1 21" xfId="948"/>
    <cellStyle name="40% - Accent1 22" xfId="949"/>
    <cellStyle name="40% - Accent1 23" xfId="950"/>
    <cellStyle name="40% - Accent1 3" xfId="951"/>
    <cellStyle name="40% - Accent1 4" xfId="952"/>
    <cellStyle name="40% - Accent1 5" xfId="953"/>
    <cellStyle name="40% - Accent1 6" xfId="954"/>
    <cellStyle name="40% - Accent1 7" xfId="955"/>
    <cellStyle name="40% - Accent1 8" xfId="956"/>
    <cellStyle name="40% - Accent1 9" xfId="957"/>
    <cellStyle name="40% - Accent2" xfId="25" builtinId="35" customBuiltin="1"/>
    <cellStyle name="40% - Accent2 10" xfId="958"/>
    <cellStyle name="40% - Accent2 11" xfId="959"/>
    <cellStyle name="40% - Accent2 12" xfId="960"/>
    <cellStyle name="40% - Accent2 13" xfId="961"/>
    <cellStyle name="40% - Accent2 14" xfId="962"/>
    <cellStyle name="40% - Accent2 15" xfId="963"/>
    <cellStyle name="40% - Accent2 16" xfId="964"/>
    <cellStyle name="40% - Accent2 17" xfId="965"/>
    <cellStyle name="40% - Accent2 18" xfId="966"/>
    <cellStyle name="40% - Accent2 19" xfId="967"/>
    <cellStyle name="40% - Accent2 2" xfId="380"/>
    <cellStyle name="40% - Accent2 2 2" xfId="968"/>
    <cellStyle name="40% - Accent2 2 3" xfId="969"/>
    <cellStyle name="40% - Accent2 20" xfId="970"/>
    <cellStyle name="40% - Accent2 21" xfId="971"/>
    <cellStyle name="40% - Accent2 22" xfId="972"/>
    <cellStyle name="40% - Accent2 23" xfId="973"/>
    <cellStyle name="40% - Accent2 3" xfId="974"/>
    <cellStyle name="40% - Accent2 4" xfId="975"/>
    <cellStyle name="40% - Accent2 5" xfId="976"/>
    <cellStyle name="40% - Accent2 6" xfId="977"/>
    <cellStyle name="40% - Accent2 7" xfId="978"/>
    <cellStyle name="40% - Accent2 8" xfId="979"/>
    <cellStyle name="40% - Accent2 9" xfId="980"/>
    <cellStyle name="40% - Accent3" xfId="29" builtinId="39" customBuiltin="1"/>
    <cellStyle name="40% - Accent3 10" xfId="981"/>
    <cellStyle name="40% - Accent3 11" xfId="982"/>
    <cellStyle name="40% - Accent3 12" xfId="983"/>
    <cellStyle name="40% - Accent3 13" xfId="984"/>
    <cellStyle name="40% - Accent3 14" xfId="985"/>
    <cellStyle name="40% - Accent3 15" xfId="986"/>
    <cellStyle name="40% - Accent3 16" xfId="987"/>
    <cellStyle name="40% - Accent3 17" xfId="988"/>
    <cellStyle name="40% - Accent3 18" xfId="989"/>
    <cellStyle name="40% - Accent3 19" xfId="990"/>
    <cellStyle name="40% - Accent3 2" xfId="381"/>
    <cellStyle name="40% - Accent3 2 2" xfId="991"/>
    <cellStyle name="40% - Accent3 2 3" xfId="992"/>
    <cellStyle name="40% - Accent3 20" xfId="993"/>
    <cellStyle name="40% - Accent3 21" xfId="994"/>
    <cellStyle name="40% - Accent3 22" xfId="995"/>
    <cellStyle name="40% - Accent3 23" xfId="996"/>
    <cellStyle name="40% - Accent3 3" xfId="997"/>
    <cellStyle name="40% - Accent3 4" xfId="998"/>
    <cellStyle name="40% - Accent3 5" xfId="999"/>
    <cellStyle name="40% - Accent3 6" xfId="1000"/>
    <cellStyle name="40% - Accent3 7" xfId="1001"/>
    <cellStyle name="40% - Accent3 8" xfId="1002"/>
    <cellStyle name="40% - Accent3 9" xfId="1003"/>
    <cellStyle name="40% - Accent4" xfId="33" builtinId="43" customBuiltin="1"/>
    <cellStyle name="40% - Accent4 10" xfId="1004"/>
    <cellStyle name="40% - Accent4 11" xfId="1005"/>
    <cellStyle name="40% - Accent4 12" xfId="1006"/>
    <cellStyle name="40% - Accent4 13" xfId="1007"/>
    <cellStyle name="40% - Accent4 14" xfId="1008"/>
    <cellStyle name="40% - Accent4 15" xfId="1009"/>
    <cellStyle name="40% - Accent4 16" xfId="1010"/>
    <cellStyle name="40% - Accent4 17" xfId="1011"/>
    <cellStyle name="40% - Accent4 18" xfId="1012"/>
    <cellStyle name="40% - Accent4 19" xfId="1013"/>
    <cellStyle name="40% - Accent4 2" xfId="382"/>
    <cellStyle name="40% - Accent4 2 2" xfId="1014"/>
    <cellStyle name="40% - Accent4 2 3" xfId="1015"/>
    <cellStyle name="40% - Accent4 20" xfId="1016"/>
    <cellStyle name="40% - Accent4 21" xfId="1017"/>
    <cellStyle name="40% - Accent4 22" xfId="1018"/>
    <cellStyle name="40% - Accent4 23" xfId="1019"/>
    <cellStyle name="40% - Accent4 3" xfId="1020"/>
    <cellStyle name="40% - Accent4 4" xfId="1021"/>
    <cellStyle name="40% - Accent4 5" xfId="1022"/>
    <cellStyle name="40% - Accent4 6" xfId="1023"/>
    <cellStyle name="40% - Accent4 7" xfId="1024"/>
    <cellStyle name="40% - Accent4 8" xfId="1025"/>
    <cellStyle name="40% - Accent4 9" xfId="1026"/>
    <cellStyle name="40% - Accent5" xfId="37" builtinId="47" customBuiltin="1"/>
    <cellStyle name="40% - Accent5 10" xfId="1027"/>
    <cellStyle name="40% - Accent5 11" xfId="1028"/>
    <cellStyle name="40% - Accent5 12" xfId="1029"/>
    <cellStyle name="40% - Accent5 13" xfId="1030"/>
    <cellStyle name="40% - Accent5 14" xfId="1031"/>
    <cellStyle name="40% - Accent5 15" xfId="1032"/>
    <cellStyle name="40% - Accent5 16" xfId="1033"/>
    <cellStyle name="40% - Accent5 17" xfId="1034"/>
    <cellStyle name="40% - Accent5 18" xfId="1035"/>
    <cellStyle name="40% - Accent5 19" xfId="1036"/>
    <cellStyle name="40% - Accent5 2" xfId="383"/>
    <cellStyle name="40% - Accent5 2 2" xfId="1037"/>
    <cellStyle name="40% - Accent5 2 3" xfId="1038"/>
    <cellStyle name="40% - Accent5 20" xfId="1039"/>
    <cellStyle name="40% - Accent5 21" xfId="1040"/>
    <cellStyle name="40% - Accent5 22" xfId="1041"/>
    <cellStyle name="40% - Accent5 23" xfId="1042"/>
    <cellStyle name="40% - Accent5 3" xfId="1043"/>
    <cellStyle name="40% - Accent5 4" xfId="1044"/>
    <cellStyle name="40% - Accent5 5" xfId="1045"/>
    <cellStyle name="40% - Accent5 6" xfId="1046"/>
    <cellStyle name="40% - Accent5 7" xfId="1047"/>
    <cellStyle name="40% - Accent5 8" xfId="1048"/>
    <cellStyle name="40% - Accent5 9" xfId="1049"/>
    <cellStyle name="40% - Accent6" xfId="41" builtinId="51" customBuiltin="1"/>
    <cellStyle name="40% - Accent6 10" xfId="1050"/>
    <cellStyle name="40% - Accent6 11" xfId="1051"/>
    <cellStyle name="40% - Accent6 12" xfId="1052"/>
    <cellStyle name="40% - Accent6 13" xfId="1053"/>
    <cellStyle name="40% - Accent6 14" xfId="1054"/>
    <cellStyle name="40% - Accent6 15" xfId="1055"/>
    <cellStyle name="40% - Accent6 16" xfId="1056"/>
    <cellStyle name="40% - Accent6 17" xfId="1057"/>
    <cellStyle name="40% - Accent6 18" xfId="1058"/>
    <cellStyle name="40% - Accent6 19" xfId="1059"/>
    <cellStyle name="40% - Accent6 2" xfId="384"/>
    <cellStyle name="40% - Accent6 2 2" xfId="1060"/>
    <cellStyle name="40% - Accent6 2 3" xfId="1061"/>
    <cellStyle name="40% - Accent6 20" xfId="1062"/>
    <cellStyle name="40% - Accent6 21" xfId="1063"/>
    <cellStyle name="40% - Accent6 22" xfId="1064"/>
    <cellStyle name="40% - Accent6 23" xfId="1065"/>
    <cellStyle name="40% - Accent6 3" xfId="1066"/>
    <cellStyle name="40% - Accent6 4" xfId="1067"/>
    <cellStyle name="40% - Accent6 5" xfId="1068"/>
    <cellStyle name="40% - Accent6 6" xfId="1069"/>
    <cellStyle name="40% - Accent6 7" xfId="1070"/>
    <cellStyle name="40% - Accent6 8" xfId="1071"/>
    <cellStyle name="40% - Accent6 9" xfId="1072"/>
    <cellStyle name="40% - Akzent1" xfId="1073"/>
    <cellStyle name="40% - Akzent2" xfId="1074"/>
    <cellStyle name="40% - Akzent3" xfId="1075"/>
    <cellStyle name="40% - Akzent4" xfId="1076"/>
    <cellStyle name="40% - Akzent5" xfId="1077"/>
    <cellStyle name="40% - Akzent6" xfId="1078"/>
    <cellStyle name="5x indented GHG Textfiels" xfId="1079"/>
    <cellStyle name="5x indented GHG Textfiels 2" xfId="1080"/>
    <cellStyle name="5x indented GHG Textfiels 3" xfId="1081"/>
    <cellStyle name="5x indented GHG Textfiels 4" xfId="1082"/>
    <cellStyle name="5x indented GHG Textfiels_A4-3" xfId="1083"/>
    <cellStyle name="60 % - Accent1 10" xfId="1084"/>
    <cellStyle name="60 % - Accent1 11" xfId="1085"/>
    <cellStyle name="60 % - Accent1 12" xfId="1086"/>
    <cellStyle name="60 % - Accent1 13" xfId="1087"/>
    <cellStyle name="60 % - Accent1 14" xfId="1088"/>
    <cellStyle name="60 % - Accent1 15" xfId="1089"/>
    <cellStyle name="60 % - Accent1 16" xfId="1090"/>
    <cellStyle name="60 % - Accent1 17" xfId="1091"/>
    <cellStyle name="60 % - Accent1 18" xfId="1092"/>
    <cellStyle name="60 % - Accent1 19" xfId="1093"/>
    <cellStyle name="60 % - Accent1 2" xfId="1094"/>
    <cellStyle name="60 % - Accent1 20" xfId="1095"/>
    <cellStyle name="60 % - Accent1 21" xfId="1096"/>
    <cellStyle name="60 % - Accent1 22" xfId="1097"/>
    <cellStyle name="60 % - Accent1 23" xfId="1098"/>
    <cellStyle name="60 % - Accent1 24" xfId="1099"/>
    <cellStyle name="60 % - Accent1 25" xfId="1100"/>
    <cellStyle name="60 % - Accent1 26" xfId="1101"/>
    <cellStyle name="60 % - Accent1 3" xfId="1102"/>
    <cellStyle name="60 % - Accent1 4" xfId="1103"/>
    <cellStyle name="60 % - Accent1 5" xfId="1104"/>
    <cellStyle name="60 % - Accent1 6" xfId="1105"/>
    <cellStyle name="60 % - Accent1 7" xfId="1106"/>
    <cellStyle name="60 % - Accent1 8" xfId="1107"/>
    <cellStyle name="60 % - Accent1 9" xfId="1108"/>
    <cellStyle name="60 % - Accent2 10" xfId="1109"/>
    <cellStyle name="60 % - Accent2 11" xfId="1110"/>
    <cellStyle name="60 % - Accent2 12" xfId="1111"/>
    <cellStyle name="60 % - Accent2 13" xfId="1112"/>
    <cellStyle name="60 % - Accent2 14" xfId="1113"/>
    <cellStyle name="60 % - Accent2 15" xfId="1114"/>
    <cellStyle name="60 % - Accent2 16" xfId="1115"/>
    <cellStyle name="60 % - Accent2 17" xfId="1116"/>
    <cellStyle name="60 % - Accent2 18" xfId="1117"/>
    <cellStyle name="60 % - Accent2 19" xfId="1118"/>
    <cellStyle name="60 % - Accent2 2" xfId="1119"/>
    <cellStyle name="60 % - Accent2 20" xfId="1120"/>
    <cellStyle name="60 % - Accent2 21" xfId="1121"/>
    <cellStyle name="60 % - Accent2 22" xfId="1122"/>
    <cellStyle name="60 % - Accent2 23" xfId="1123"/>
    <cellStyle name="60 % - Accent2 24" xfId="1124"/>
    <cellStyle name="60 % - Accent2 25" xfId="1125"/>
    <cellStyle name="60 % - Accent2 26" xfId="1126"/>
    <cellStyle name="60 % - Accent2 3" xfId="1127"/>
    <cellStyle name="60 % - Accent2 4" xfId="1128"/>
    <cellStyle name="60 % - Accent2 5" xfId="1129"/>
    <cellStyle name="60 % - Accent2 6" xfId="1130"/>
    <cellStyle name="60 % - Accent2 7" xfId="1131"/>
    <cellStyle name="60 % - Accent2 8" xfId="1132"/>
    <cellStyle name="60 % - Accent2 9" xfId="1133"/>
    <cellStyle name="60 % - Accent3 10" xfId="1134"/>
    <cellStyle name="60 % - Accent3 11" xfId="1135"/>
    <cellStyle name="60 % - Accent3 12" xfId="1136"/>
    <cellStyle name="60 % - Accent3 13" xfId="1137"/>
    <cellStyle name="60 % - Accent3 14" xfId="1138"/>
    <cellStyle name="60 % - Accent3 15" xfId="1139"/>
    <cellStyle name="60 % - Accent3 16" xfId="1140"/>
    <cellStyle name="60 % - Accent3 17" xfId="1141"/>
    <cellStyle name="60 % - Accent3 18" xfId="1142"/>
    <cellStyle name="60 % - Accent3 19" xfId="1143"/>
    <cellStyle name="60 % - Accent3 2" xfId="1144"/>
    <cellStyle name="60 % - Accent3 20" xfId="1145"/>
    <cellStyle name="60 % - Accent3 21" xfId="1146"/>
    <cellStyle name="60 % - Accent3 22" xfId="1147"/>
    <cellStyle name="60 % - Accent3 23" xfId="1148"/>
    <cellStyle name="60 % - Accent3 24" xfId="1149"/>
    <cellStyle name="60 % - Accent3 25" xfId="1150"/>
    <cellStyle name="60 % - Accent3 26" xfId="1151"/>
    <cellStyle name="60 % - Accent3 3" xfId="1152"/>
    <cellStyle name="60 % - Accent3 4" xfId="1153"/>
    <cellStyle name="60 % - Accent3 5" xfId="1154"/>
    <cellStyle name="60 % - Accent3 6" xfId="1155"/>
    <cellStyle name="60 % - Accent3 7" xfId="1156"/>
    <cellStyle name="60 % - Accent3 8" xfId="1157"/>
    <cellStyle name="60 % - Accent3 9" xfId="1158"/>
    <cellStyle name="60 % - Accent4 10" xfId="1159"/>
    <cellStyle name="60 % - Accent4 11" xfId="1160"/>
    <cellStyle name="60 % - Accent4 12" xfId="1161"/>
    <cellStyle name="60 % - Accent4 13" xfId="1162"/>
    <cellStyle name="60 % - Accent4 14" xfId="1163"/>
    <cellStyle name="60 % - Accent4 15" xfId="1164"/>
    <cellStyle name="60 % - Accent4 16" xfId="1165"/>
    <cellStyle name="60 % - Accent4 17" xfId="1166"/>
    <cellStyle name="60 % - Accent4 18" xfId="1167"/>
    <cellStyle name="60 % - Accent4 19" xfId="1168"/>
    <cellStyle name="60 % - Accent4 2" xfId="1169"/>
    <cellStyle name="60 % - Accent4 20" xfId="1170"/>
    <cellStyle name="60 % - Accent4 21" xfId="1171"/>
    <cellStyle name="60 % - Accent4 22" xfId="1172"/>
    <cellStyle name="60 % - Accent4 23" xfId="1173"/>
    <cellStyle name="60 % - Accent4 24" xfId="1174"/>
    <cellStyle name="60 % - Accent4 25" xfId="1175"/>
    <cellStyle name="60 % - Accent4 26" xfId="1176"/>
    <cellStyle name="60 % - Accent4 3" xfId="1177"/>
    <cellStyle name="60 % - Accent4 4" xfId="1178"/>
    <cellStyle name="60 % - Accent4 5" xfId="1179"/>
    <cellStyle name="60 % - Accent4 6" xfId="1180"/>
    <cellStyle name="60 % - Accent4 7" xfId="1181"/>
    <cellStyle name="60 % - Accent4 8" xfId="1182"/>
    <cellStyle name="60 % - Accent4 9" xfId="1183"/>
    <cellStyle name="60 % - Accent5 10" xfId="1184"/>
    <cellStyle name="60 % - Accent5 11" xfId="1185"/>
    <cellStyle name="60 % - Accent5 12" xfId="1186"/>
    <cellStyle name="60 % - Accent5 13" xfId="1187"/>
    <cellStyle name="60 % - Accent5 14" xfId="1188"/>
    <cellStyle name="60 % - Accent5 15" xfId="1189"/>
    <cellStyle name="60 % - Accent5 16" xfId="1190"/>
    <cellStyle name="60 % - Accent5 17" xfId="1191"/>
    <cellStyle name="60 % - Accent5 18" xfId="1192"/>
    <cellStyle name="60 % - Accent5 19" xfId="1193"/>
    <cellStyle name="60 % - Accent5 2" xfId="1194"/>
    <cellStyle name="60 % - Accent5 20" xfId="1195"/>
    <cellStyle name="60 % - Accent5 21" xfId="1196"/>
    <cellStyle name="60 % - Accent5 22" xfId="1197"/>
    <cellStyle name="60 % - Accent5 23" xfId="1198"/>
    <cellStyle name="60 % - Accent5 24" xfId="1199"/>
    <cellStyle name="60 % - Accent5 25" xfId="1200"/>
    <cellStyle name="60 % - Accent5 26" xfId="1201"/>
    <cellStyle name="60 % - Accent5 3" xfId="1202"/>
    <cellStyle name="60 % - Accent5 4" xfId="1203"/>
    <cellStyle name="60 % - Accent5 5" xfId="1204"/>
    <cellStyle name="60 % - Accent5 6" xfId="1205"/>
    <cellStyle name="60 % - Accent5 7" xfId="1206"/>
    <cellStyle name="60 % - Accent5 8" xfId="1207"/>
    <cellStyle name="60 % - Accent5 9" xfId="1208"/>
    <cellStyle name="60 % - Accent6 10" xfId="1209"/>
    <cellStyle name="60 % - Accent6 11" xfId="1210"/>
    <cellStyle name="60 % - Accent6 12" xfId="1211"/>
    <cellStyle name="60 % - Accent6 13" xfId="1212"/>
    <cellStyle name="60 % - Accent6 14" xfId="1213"/>
    <cellStyle name="60 % - Accent6 15" xfId="1214"/>
    <cellStyle name="60 % - Accent6 16" xfId="1215"/>
    <cellStyle name="60 % - Accent6 17" xfId="1216"/>
    <cellStyle name="60 % - Accent6 18" xfId="1217"/>
    <cellStyle name="60 % - Accent6 19" xfId="1218"/>
    <cellStyle name="60 % - Accent6 2" xfId="1219"/>
    <cellStyle name="60 % - Accent6 20" xfId="1220"/>
    <cellStyle name="60 % - Accent6 21" xfId="1221"/>
    <cellStyle name="60 % - Accent6 22" xfId="1222"/>
    <cellStyle name="60 % - Accent6 23" xfId="1223"/>
    <cellStyle name="60 % - Accent6 24" xfId="1224"/>
    <cellStyle name="60 % - Accent6 25" xfId="1225"/>
    <cellStyle name="60 % - Accent6 26" xfId="1226"/>
    <cellStyle name="60 % - Accent6 3" xfId="1227"/>
    <cellStyle name="60 % - Accent6 4" xfId="1228"/>
    <cellStyle name="60 % - Accent6 5" xfId="1229"/>
    <cellStyle name="60 % - Accent6 6" xfId="1230"/>
    <cellStyle name="60 % - Accent6 7" xfId="1231"/>
    <cellStyle name="60 % - Accent6 8" xfId="1232"/>
    <cellStyle name="60 % - Accent6 9" xfId="1233"/>
    <cellStyle name="60% - Accent1" xfId="22" builtinId="32" customBuiltin="1"/>
    <cellStyle name="60% - Accent1 10" xfId="1234"/>
    <cellStyle name="60% - Accent1 11" xfId="1235"/>
    <cellStyle name="60% - Accent1 12" xfId="1236"/>
    <cellStyle name="60% - Accent1 13" xfId="1237"/>
    <cellStyle name="60% - Accent1 14" xfId="1238"/>
    <cellStyle name="60% - Accent1 15" xfId="1239"/>
    <cellStyle name="60% - Accent1 16" xfId="1240"/>
    <cellStyle name="60% - Accent1 17" xfId="1241"/>
    <cellStyle name="60% - Accent1 18" xfId="1242"/>
    <cellStyle name="60% - Accent1 19" xfId="1243"/>
    <cellStyle name="60% - Accent1 2" xfId="385"/>
    <cellStyle name="60% - Accent1 2 2" xfId="1244"/>
    <cellStyle name="60% - Accent1 2 3" xfId="1245"/>
    <cellStyle name="60% - Accent1 20" xfId="1246"/>
    <cellStyle name="60% - Accent1 21" xfId="1247"/>
    <cellStyle name="60% - Accent1 22" xfId="1248"/>
    <cellStyle name="60% - Accent1 23" xfId="1249"/>
    <cellStyle name="60% - Accent1 3" xfId="1250"/>
    <cellStyle name="60% - Accent1 4" xfId="1251"/>
    <cellStyle name="60% - Accent1 5" xfId="1252"/>
    <cellStyle name="60% - Accent1 6" xfId="1253"/>
    <cellStyle name="60% - Accent1 7" xfId="1254"/>
    <cellStyle name="60% - Accent1 8" xfId="1255"/>
    <cellStyle name="60% - Accent1 9" xfId="1256"/>
    <cellStyle name="60% - Accent2" xfId="26" builtinId="36" customBuiltin="1"/>
    <cellStyle name="60% - Accent2 10" xfId="1257"/>
    <cellStyle name="60% - Accent2 11" xfId="1258"/>
    <cellStyle name="60% - Accent2 12" xfId="1259"/>
    <cellStyle name="60% - Accent2 13" xfId="1260"/>
    <cellStyle name="60% - Accent2 14" xfId="1261"/>
    <cellStyle name="60% - Accent2 15" xfId="1262"/>
    <cellStyle name="60% - Accent2 16" xfId="1263"/>
    <cellStyle name="60% - Accent2 17" xfId="1264"/>
    <cellStyle name="60% - Accent2 18" xfId="1265"/>
    <cellStyle name="60% - Accent2 19" xfId="1266"/>
    <cellStyle name="60% - Accent2 2" xfId="386"/>
    <cellStyle name="60% - Accent2 2 2" xfId="1267"/>
    <cellStyle name="60% - Accent2 2 3" xfId="1268"/>
    <cellStyle name="60% - Accent2 20" xfId="1269"/>
    <cellStyle name="60% - Accent2 21" xfId="1270"/>
    <cellStyle name="60% - Accent2 22" xfId="1271"/>
    <cellStyle name="60% - Accent2 23" xfId="1272"/>
    <cellStyle name="60% - Accent2 3" xfId="1273"/>
    <cellStyle name="60% - Accent2 4" xfId="1274"/>
    <cellStyle name="60% - Accent2 5" xfId="1275"/>
    <cellStyle name="60% - Accent2 6" xfId="1276"/>
    <cellStyle name="60% - Accent2 7" xfId="1277"/>
    <cellStyle name="60% - Accent2 8" xfId="1278"/>
    <cellStyle name="60% - Accent2 9" xfId="1279"/>
    <cellStyle name="60% - Accent3" xfId="30" builtinId="40" customBuiltin="1"/>
    <cellStyle name="60% - Accent3 10" xfId="1280"/>
    <cellStyle name="60% - Accent3 11" xfId="1281"/>
    <cellStyle name="60% - Accent3 12" xfId="1282"/>
    <cellStyle name="60% - Accent3 13" xfId="1283"/>
    <cellStyle name="60% - Accent3 14" xfId="1284"/>
    <cellStyle name="60% - Accent3 15" xfId="1285"/>
    <cellStyle name="60% - Accent3 16" xfId="1286"/>
    <cellStyle name="60% - Accent3 17" xfId="1287"/>
    <cellStyle name="60% - Accent3 18" xfId="1288"/>
    <cellStyle name="60% - Accent3 19" xfId="1289"/>
    <cellStyle name="60% - Accent3 2" xfId="387"/>
    <cellStyle name="60% - Accent3 2 2" xfId="1290"/>
    <cellStyle name="60% - Accent3 2 3" xfId="1291"/>
    <cellStyle name="60% - Accent3 20" xfId="1292"/>
    <cellStyle name="60% - Accent3 21" xfId="1293"/>
    <cellStyle name="60% - Accent3 22" xfId="1294"/>
    <cellStyle name="60% - Accent3 23" xfId="1295"/>
    <cellStyle name="60% - Accent3 3" xfId="1296"/>
    <cellStyle name="60% - Accent3 4" xfId="1297"/>
    <cellStyle name="60% - Accent3 5" xfId="1298"/>
    <cellStyle name="60% - Accent3 6" xfId="1299"/>
    <cellStyle name="60% - Accent3 7" xfId="1300"/>
    <cellStyle name="60% - Accent3 8" xfId="1301"/>
    <cellStyle name="60% - Accent3 9" xfId="1302"/>
    <cellStyle name="60% - Accent4" xfId="34" builtinId="44" customBuiltin="1"/>
    <cellStyle name="60% - Accent4 10" xfId="1303"/>
    <cellStyle name="60% - Accent4 11" xfId="1304"/>
    <cellStyle name="60% - Accent4 12" xfId="1305"/>
    <cellStyle name="60% - Accent4 13" xfId="1306"/>
    <cellStyle name="60% - Accent4 14" xfId="1307"/>
    <cellStyle name="60% - Accent4 15" xfId="1308"/>
    <cellStyle name="60% - Accent4 16" xfId="1309"/>
    <cellStyle name="60% - Accent4 17" xfId="1310"/>
    <cellStyle name="60% - Accent4 18" xfId="1311"/>
    <cellStyle name="60% - Accent4 19" xfId="1312"/>
    <cellStyle name="60% - Accent4 2" xfId="388"/>
    <cellStyle name="60% - Accent4 2 2" xfId="1313"/>
    <cellStyle name="60% - Accent4 2 3" xfId="1314"/>
    <cellStyle name="60% - Accent4 20" xfId="1315"/>
    <cellStyle name="60% - Accent4 21" xfId="1316"/>
    <cellStyle name="60% - Accent4 22" xfId="1317"/>
    <cellStyle name="60% - Accent4 23" xfId="1318"/>
    <cellStyle name="60% - Accent4 3" xfId="1319"/>
    <cellStyle name="60% - Accent4 4" xfId="1320"/>
    <cellStyle name="60% - Accent4 5" xfId="1321"/>
    <cellStyle name="60% - Accent4 6" xfId="1322"/>
    <cellStyle name="60% - Accent4 7" xfId="1323"/>
    <cellStyle name="60% - Accent4 8" xfId="1324"/>
    <cellStyle name="60% - Accent4 9" xfId="1325"/>
    <cellStyle name="60% - Accent5" xfId="38" builtinId="48" customBuiltin="1"/>
    <cellStyle name="60% - Accent5 10" xfId="1326"/>
    <cellStyle name="60% - Accent5 11" xfId="1327"/>
    <cellStyle name="60% - Accent5 12" xfId="1328"/>
    <cellStyle name="60% - Accent5 13" xfId="1329"/>
    <cellStyle name="60% - Accent5 14" xfId="1330"/>
    <cellStyle name="60% - Accent5 15" xfId="1331"/>
    <cellStyle name="60% - Accent5 16" xfId="1332"/>
    <cellStyle name="60% - Accent5 17" xfId="1333"/>
    <cellStyle name="60% - Accent5 18" xfId="1334"/>
    <cellStyle name="60% - Accent5 19" xfId="1335"/>
    <cellStyle name="60% - Accent5 2" xfId="389"/>
    <cellStyle name="60% - Accent5 2 2" xfId="1336"/>
    <cellStyle name="60% - Accent5 2 3" xfId="1337"/>
    <cellStyle name="60% - Accent5 20" xfId="1338"/>
    <cellStyle name="60% - Accent5 21" xfId="1339"/>
    <cellStyle name="60% - Accent5 22" xfId="1340"/>
    <cellStyle name="60% - Accent5 23" xfId="1341"/>
    <cellStyle name="60% - Accent5 3" xfId="1342"/>
    <cellStyle name="60% - Accent5 4" xfId="1343"/>
    <cellStyle name="60% - Accent5 5" xfId="1344"/>
    <cellStyle name="60% - Accent5 6" xfId="1345"/>
    <cellStyle name="60% - Accent5 7" xfId="1346"/>
    <cellStyle name="60% - Accent5 8" xfId="1347"/>
    <cellStyle name="60% - Accent5 9" xfId="1348"/>
    <cellStyle name="60% - Accent6" xfId="42" builtinId="52" customBuiltin="1"/>
    <cellStyle name="60% - Accent6 10" xfId="1349"/>
    <cellStyle name="60% - Accent6 11" xfId="1350"/>
    <cellStyle name="60% - Accent6 12" xfId="1351"/>
    <cellStyle name="60% - Accent6 13" xfId="1352"/>
    <cellStyle name="60% - Accent6 14" xfId="1353"/>
    <cellStyle name="60% - Accent6 15" xfId="1354"/>
    <cellStyle name="60% - Accent6 16" xfId="1355"/>
    <cellStyle name="60% - Accent6 17" xfId="1356"/>
    <cellStyle name="60% - Accent6 18" xfId="1357"/>
    <cellStyle name="60% - Accent6 19" xfId="1358"/>
    <cellStyle name="60% - Accent6 2" xfId="390"/>
    <cellStyle name="60% - Accent6 2 2" xfId="1359"/>
    <cellStyle name="60% - Accent6 2 3" xfId="1360"/>
    <cellStyle name="60% - Accent6 20" xfId="1361"/>
    <cellStyle name="60% - Accent6 21" xfId="1362"/>
    <cellStyle name="60% - Accent6 22" xfId="1363"/>
    <cellStyle name="60% - Accent6 23" xfId="1364"/>
    <cellStyle name="60% - Accent6 3" xfId="1365"/>
    <cellStyle name="60% - Accent6 4" xfId="1366"/>
    <cellStyle name="60% - Accent6 5" xfId="1367"/>
    <cellStyle name="60% - Accent6 6" xfId="1368"/>
    <cellStyle name="60% - Accent6 7" xfId="1369"/>
    <cellStyle name="60% - Accent6 8" xfId="1370"/>
    <cellStyle name="60% - Accent6 9" xfId="1371"/>
    <cellStyle name="60% - Akzent1" xfId="1372"/>
    <cellStyle name="60% - Akzent2" xfId="1373"/>
    <cellStyle name="60% - Akzent3" xfId="1374"/>
    <cellStyle name="60% - Akzent4" xfId="1375"/>
    <cellStyle name="60% - Akzent5" xfId="1376"/>
    <cellStyle name="60% - Akzent6" xfId="1377"/>
    <cellStyle name="7pt" xfId="1378"/>
    <cellStyle name="Accent1" xfId="19" builtinId="29" customBuiltin="1"/>
    <cellStyle name="Accent1 - 20%" xfId="1379"/>
    <cellStyle name="Accent1 - 40%" xfId="1380"/>
    <cellStyle name="Accent1 - 60%" xfId="1381"/>
    <cellStyle name="Accent1 10" xfId="1382"/>
    <cellStyle name="Accent1 11" xfId="1383"/>
    <cellStyle name="Accent1 12" xfId="1384"/>
    <cellStyle name="Accent1 13" xfId="1385"/>
    <cellStyle name="Accent1 14" xfId="1386"/>
    <cellStyle name="Accent1 15" xfId="1387"/>
    <cellStyle name="Accent1 16" xfId="1388"/>
    <cellStyle name="Accent1 17" xfId="1389"/>
    <cellStyle name="Accent1 18" xfId="1390"/>
    <cellStyle name="Accent1 19" xfId="1391"/>
    <cellStyle name="Accent1 2" xfId="391"/>
    <cellStyle name="Accent1 2 2" xfId="1392"/>
    <cellStyle name="Accent1 2 3" xfId="1393"/>
    <cellStyle name="Accent1 20" xfId="1394"/>
    <cellStyle name="Accent1 21" xfId="1395"/>
    <cellStyle name="Accent1 22" xfId="1396"/>
    <cellStyle name="Accent1 23" xfId="1397"/>
    <cellStyle name="Accent1 24" xfId="1398"/>
    <cellStyle name="Accent1 25" xfId="1399"/>
    <cellStyle name="Accent1 26" xfId="1400"/>
    <cellStyle name="Accent1 3" xfId="1401"/>
    <cellStyle name="Accent1 4" xfId="1402"/>
    <cellStyle name="Accent1 5" xfId="1403"/>
    <cellStyle name="Accent1 6" xfId="1404"/>
    <cellStyle name="Accent1 7" xfId="1405"/>
    <cellStyle name="Accent1 8" xfId="1406"/>
    <cellStyle name="Accent1 9" xfId="1407"/>
    <cellStyle name="Accent2" xfId="23" builtinId="33" customBuiltin="1"/>
    <cellStyle name="Accent2 - 20%" xfId="1408"/>
    <cellStyle name="Accent2 - 40%" xfId="1409"/>
    <cellStyle name="Accent2 - 60%" xfId="1410"/>
    <cellStyle name="Accent2 10" xfId="1411"/>
    <cellStyle name="Accent2 11" xfId="1412"/>
    <cellStyle name="Accent2 12" xfId="1413"/>
    <cellStyle name="Accent2 13" xfId="1414"/>
    <cellStyle name="Accent2 14" xfId="1415"/>
    <cellStyle name="Accent2 15" xfId="1416"/>
    <cellStyle name="Accent2 16" xfId="1417"/>
    <cellStyle name="Accent2 17" xfId="1418"/>
    <cellStyle name="Accent2 18" xfId="1419"/>
    <cellStyle name="Accent2 19" xfId="1420"/>
    <cellStyle name="Accent2 2" xfId="392"/>
    <cellStyle name="Accent2 2 2" xfId="1421"/>
    <cellStyle name="Accent2 2 3" xfId="1422"/>
    <cellStyle name="Accent2 20" xfId="1423"/>
    <cellStyle name="Accent2 21" xfId="1424"/>
    <cellStyle name="Accent2 22" xfId="1425"/>
    <cellStyle name="Accent2 23" xfId="1426"/>
    <cellStyle name="Accent2 24" xfId="1427"/>
    <cellStyle name="Accent2 25" xfId="1428"/>
    <cellStyle name="Accent2 26" xfId="1429"/>
    <cellStyle name="Accent2 3" xfId="1430"/>
    <cellStyle name="Accent2 4" xfId="1431"/>
    <cellStyle name="Accent2 5" xfId="1432"/>
    <cellStyle name="Accent2 6" xfId="1433"/>
    <cellStyle name="Accent2 7" xfId="1434"/>
    <cellStyle name="Accent2 8" xfId="1435"/>
    <cellStyle name="Accent2 9" xfId="1436"/>
    <cellStyle name="Accent3" xfId="27" builtinId="37" customBuiltin="1"/>
    <cellStyle name="Accent3 - 20%" xfId="1437"/>
    <cellStyle name="Accent3 - 40%" xfId="1438"/>
    <cellStyle name="Accent3 - 60%" xfId="1439"/>
    <cellStyle name="Accent3 10" xfId="1440"/>
    <cellStyle name="Accent3 11" xfId="1441"/>
    <cellStyle name="Accent3 12" xfId="1442"/>
    <cellStyle name="Accent3 13" xfId="1443"/>
    <cellStyle name="Accent3 14" xfId="1444"/>
    <cellStyle name="Accent3 15" xfId="1445"/>
    <cellStyle name="Accent3 16" xfId="1446"/>
    <cellStyle name="Accent3 17" xfId="1447"/>
    <cellStyle name="Accent3 18" xfId="1448"/>
    <cellStyle name="Accent3 19" xfId="1449"/>
    <cellStyle name="Accent3 2" xfId="393"/>
    <cellStyle name="Accent3 2 2" xfId="1450"/>
    <cellStyle name="Accent3 2 3" xfId="1451"/>
    <cellStyle name="Accent3 20" xfId="1452"/>
    <cellStyle name="Accent3 21" xfId="1453"/>
    <cellStyle name="Accent3 22" xfId="1454"/>
    <cellStyle name="Accent3 23" xfId="1455"/>
    <cellStyle name="Accent3 24" xfId="1456"/>
    <cellStyle name="Accent3 25" xfId="1457"/>
    <cellStyle name="Accent3 26" xfId="1458"/>
    <cellStyle name="Accent3 3" xfId="1459"/>
    <cellStyle name="Accent3 4" xfId="1460"/>
    <cellStyle name="Accent3 5" xfId="1461"/>
    <cellStyle name="Accent3 6" xfId="1462"/>
    <cellStyle name="Accent3 7" xfId="1463"/>
    <cellStyle name="Accent3 8" xfId="1464"/>
    <cellStyle name="Accent3 9" xfId="1465"/>
    <cellStyle name="Accent4" xfId="31" builtinId="41" customBuiltin="1"/>
    <cellStyle name="Accent4 - 20%" xfId="1466"/>
    <cellStyle name="Accent4 - 40%" xfId="1467"/>
    <cellStyle name="Accent4 - 60%" xfId="1468"/>
    <cellStyle name="Accent4 10" xfId="1469"/>
    <cellStyle name="Accent4 11" xfId="1470"/>
    <cellStyle name="Accent4 12" xfId="1471"/>
    <cellStyle name="Accent4 13" xfId="1472"/>
    <cellStyle name="Accent4 14" xfId="1473"/>
    <cellStyle name="Accent4 15" xfId="1474"/>
    <cellStyle name="Accent4 16" xfId="1475"/>
    <cellStyle name="Accent4 17" xfId="1476"/>
    <cellStyle name="Accent4 18" xfId="1477"/>
    <cellStyle name="Accent4 19" xfId="1478"/>
    <cellStyle name="Accent4 2" xfId="394"/>
    <cellStyle name="Accent4 2 2" xfId="1479"/>
    <cellStyle name="Accent4 2 3" xfId="1480"/>
    <cellStyle name="Accent4 20" xfId="1481"/>
    <cellStyle name="Accent4 21" xfId="1482"/>
    <cellStyle name="Accent4 22" xfId="1483"/>
    <cellStyle name="Accent4 23" xfId="1484"/>
    <cellStyle name="Accent4 24" xfId="1485"/>
    <cellStyle name="Accent4 25" xfId="1486"/>
    <cellStyle name="Accent4 26" xfId="1487"/>
    <cellStyle name="Accent4 3" xfId="1488"/>
    <cellStyle name="Accent4 4" xfId="1489"/>
    <cellStyle name="Accent4 5" xfId="1490"/>
    <cellStyle name="Accent4 6" xfId="1491"/>
    <cellStyle name="Accent4 7" xfId="1492"/>
    <cellStyle name="Accent4 8" xfId="1493"/>
    <cellStyle name="Accent4 9" xfId="1494"/>
    <cellStyle name="Accent5" xfId="35" builtinId="45" customBuiltin="1"/>
    <cellStyle name="Accent5 - 20%" xfId="1495"/>
    <cellStyle name="Accent5 - 40%" xfId="1496"/>
    <cellStyle name="Accent5 - 60%" xfId="1497"/>
    <cellStyle name="Accent5 10" xfId="1498"/>
    <cellStyle name="Accent5 11" xfId="1499"/>
    <cellStyle name="Accent5 12" xfId="1500"/>
    <cellStyle name="Accent5 13" xfId="1501"/>
    <cellStyle name="Accent5 14" xfId="1502"/>
    <cellStyle name="Accent5 15" xfId="1503"/>
    <cellStyle name="Accent5 16" xfId="1504"/>
    <cellStyle name="Accent5 17" xfId="1505"/>
    <cellStyle name="Accent5 18" xfId="1506"/>
    <cellStyle name="Accent5 19" xfId="1507"/>
    <cellStyle name="Accent5 2" xfId="395"/>
    <cellStyle name="Accent5 2 2" xfId="1508"/>
    <cellStyle name="Accent5 2 3" xfId="1509"/>
    <cellStyle name="Accent5 20" xfId="1510"/>
    <cellStyle name="Accent5 21" xfId="1511"/>
    <cellStyle name="Accent5 22" xfId="1512"/>
    <cellStyle name="Accent5 23" xfId="1513"/>
    <cellStyle name="Accent5 24" xfId="1514"/>
    <cellStyle name="Accent5 25" xfId="1515"/>
    <cellStyle name="Accent5 26" xfId="1516"/>
    <cellStyle name="Accent5 3" xfId="1517"/>
    <cellStyle name="Accent5 4" xfId="1518"/>
    <cellStyle name="Accent5 5" xfId="1519"/>
    <cellStyle name="Accent5 6" xfId="1520"/>
    <cellStyle name="Accent5 7" xfId="1521"/>
    <cellStyle name="Accent5 8" xfId="1522"/>
    <cellStyle name="Accent5 9" xfId="1523"/>
    <cellStyle name="Accent6" xfId="39" builtinId="49" customBuiltin="1"/>
    <cellStyle name="Accent6 - 20%" xfId="1524"/>
    <cellStyle name="Accent6 - 40%" xfId="1525"/>
    <cellStyle name="Accent6 - 60%" xfId="1526"/>
    <cellStyle name="Accent6 10" xfId="1527"/>
    <cellStyle name="Accent6 11" xfId="1528"/>
    <cellStyle name="Accent6 12" xfId="1529"/>
    <cellStyle name="Accent6 13" xfId="1530"/>
    <cellStyle name="Accent6 14" xfId="1531"/>
    <cellStyle name="Accent6 15" xfId="1532"/>
    <cellStyle name="Accent6 16" xfId="1533"/>
    <cellStyle name="Accent6 17" xfId="1534"/>
    <cellStyle name="Accent6 18" xfId="1535"/>
    <cellStyle name="Accent6 19" xfId="1536"/>
    <cellStyle name="Accent6 2" xfId="396"/>
    <cellStyle name="Accent6 2 2" xfId="1537"/>
    <cellStyle name="Accent6 2 3" xfId="1538"/>
    <cellStyle name="Accent6 20" xfId="1539"/>
    <cellStyle name="Accent6 21" xfId="1540"/>
    <cellStyle name="Accent6 22" xfId="1541"/>
    <cellStyle name="Accent6 23" xfId="1542"/>
    <cellStyle name="Accent6 24" xfId="1543"/>
    <cellStyle name="Accent6 25" xfId="1544"/>
    <cellStyle name="Accent6 26" xfId="1545"/>
    <cellStyle name="Accent6 3" xfId="1546"/>
    <cellStyle name="Accent6 4" xfId="1547"/>
    <cellStyle name="Accent6 5" xfId="1548"/>
    <cellStyle name="Accent6 6" xfId="1549"/>
    <cellStyle name="Accent6 7" xfId="1550"/>
    <cellStyle name="Accent6 8" xfId="1551"/>
    <cellStyle name="Accent6 9" xfId="1552"/>
    <cellStyle name="AggblueBoldCels" xfId="1553"/>
    <cellStyle name="AggblueBoldCels 2" xfId="1554"/>
    <cellStyle name="AggblueCels" xfId="1555"/>
    <cellStyle name="AggblueCels 2" xfId="1556"/>
    <cellStyle name="AggblueCels_1x" xfId="1557"/>
    <cellStyle name="AggBoldCells" xfId="1558"/>
    <cellStyle name="AggCels" xfId="1559"/>
    <cellStyle name="AggGreen" xfId="1560"/>
    <cellStyle name="AggGreen 2" xfId="1561"/>
    <cellStyle name="AggGreen_Bbdr" xfId="1562"/>
    <cellStyle name="AggGreen12" xfId="1563"/>
    <cellStyle name="AggGreen12 2" xfId="1564"/>
    <cellStyle name="AggOrange" xfId="1565"/>
    <cellStyle name="AggOrange 2" xfId="1566"/>
    <cellStyle name="AggOrange_B_border" xfId="1567"/>
    <cellStyle name="AggOrange9" xfId="1568"/>
    <cellStyle name="AggOrange9 2" xfId="1569"/>
    <cellStyle name="AggOrangeLB_2x" xfId="1570"/>
    <cellStyle name="AggOrangeLBorder" xfId="1571"/>
    <cellStyle name="AggOrangeLBorder 2" xfId="1572"/>
    <cellStyle name="AggOrangeRBorder" xfId="1573"/>
    <cellStyle name="AggOrangeRBorder 2" xfId="1574"/>
    <cellStyle name="Akzent1" xfId="1575"/>
    <cellStyle name="Akzent2" xfId="1576"/>
    <cellStyle name="Akzent3" xfId="1577"/>
    <cellStyle name="Akzent4" xfId="1578"/>
    <cellStyle name="Akzent5" xfId="1579"/>
    <cellStyle name="Akzent6" xfId="1580"/>
    <cellStyle name="Ausgabe" xfId="1581"/>
    <cellStyle name="Avertissement 10" xfId="1582"/>
    <cellStyle name="Avertissement 11" xfId="1583"/>
    <cellStyle name="Avertissement 12" xfId="1584"/>
    <cellStyle name="Avertissement 13" xfId="1585"/>
    <cellStyle name="Avertissement 14" xfId="1586"/>
    <cellStyle name="Avertissement 15" xfId="1587"/>
    <cellStyle name="Avertissement 16" xfId="1588"/>
    <cellStyle name="Avertissement 17" xfId="1589"/>
    <cellStyle name="Avertissement 18" xfId="1590"/>
    <cellStyle name="Avertissement 19" xfId="1591"/>
    <cellStyle name="Avertissement 2" xfId="1592"/>
    <cellStyle name="Avertissement 20" xfId="1593"/>
    <cellStyle name="Avertissement 21" xfId="1594"/>
    <cellStyle name="Avertissement 22" xfId="1595"/>
    <cellStyle name="Avertissement 23" xfId="1596"/>
    <cellStyle name="Avertissement 24" xfId="1597"/>
    <cellStyle name="Avertissement 25" xfId="1598"/>
    <cellStyle name="Avertissement 26" xfId="1599"/>
    <cellStyle name="Avertissement 3" xfId="1600"/>
    <cellStyle name="Avertissement 4" xfId="1601"/>
    <cellStyle name="Avertissement 5" xfId="1602"/>
    <cellStyle name="Avertissement 6" xfId="1603"/>
    <cellStyle name="Avertissement 7" xfId="1604"/>
    <cellStyle name="Avertissement 8" xfId="1605"/>
    <cellStyle name="Avertissement 9" xfId="1606"/>
    <cellStyle name="Bad" xfId="8" builtinId="27" customBuiltin="1"/>
    <cellStyle name="Bad 10" xfId="1607"/>
    <cellStyle name="Bad 11" xfId="1608"/>
    <cellStyle name="Bad 12" xfId="1609"/>
    <cellStyle name="Bad 13" xfId="1610"/>
    <cellStyle name="Bad 14" xfId="1611"/>
    <cellStyle name="Bad 15" xfId="1612"/>
    <cellStyle name="Bad 16" xfId="1613"/>
    <cellStyle name="Bad 17" xfId="1614"/>
    <cellStyle name="Bad 18" xfId="1615"/>
    <cellStyle name="Bad 19" xfId="1616"/>
    <cellStyle name="Bad 2" xfId="44"/>
    <cellStyle name="Bad 2 2" xfId="1617"/>
    <cellStyle name="Bad 2 3" xfId="1618"/>
    <cellStyle name="Bad 2 4" xfId="397"/>
    <cellStyle name="Bad 20" xfId="1619"/>
    <cellStyle name="Bad 21" xfId="1620"/>
    <cellStyle name="Bad 22" xfId="1621"/>
    <cellStyle name="Bad 23" xfId="1622"/>
    <cellStyle name="Bad 3" xfId="1623"/>
    <cellStyle name="Bad 4" xfId="1624"/>
    <cellStyle name="Bad 5" xfId="1625"/>
    <cellStyle name="Bad 6" xfId="1626"/>
    <cellStyle name="Bad 7" xfId="1627"/>
    <cellStyle name="Bad 8" xfId="1628"/>
    <cellStyle name="Bad 9" xfId="1629"/>
    <cellStyle name="Berechnung" xfId="1630"/>
    <cellStyle name="Bold GHG Numbers (0.00)" xfId="1631"/>
    <cellStyle name="Border Heavy" xfId="1632"/>
    <cellStyle name="Border Thin" xfId="1633"/>
    <cellStyle name="Border Thin 2" xfId="1634"/>
    <cellStyle name="Border Thin 2 2" xfId="1635"/>
    <cellStyle name="Border Thin 2 3" xfId="1636"/>
    <cellStyle name="Border Thin 3" xfId="1637"/>
    <cellStyle name="Border Thin 3 2" xfId="1638"/>
    <cellStyle name="Border Thin 3 3" xfId="1639"/>
    <cellStyle name="Border Thin 4" xfId="1640"/>
    <cellStyle name="Border Thin 4 2" xfId="1641"/>
    <cellStyle name="Border Thin 4 3" xfId="1642"/>
    <cellStyle name="Border Thin 5" xfId="1643"/>
    <cellStyle name="Border Thin 5 2" xfId="1644"/>
    <cellStyle name="Border Thin 5 3" xfId="1645"/>
    <cellStyle name="Border Thin 6" xfId="1646"/>
    <cellStyle name="Border Thin 6 2" xfId="1647"/>
    <cellStyle name="Border Thin 6 3" xfId="1648"/>
    <cellStyle name="Border Thin 7" xfId="1649"/>
    <cellStyle name="Border Thin 8" xfId="1650"/>
    <cellStyle name="Calcul 10" xfId="1651"/>
    <cellStyle name="Calcul 11" xfId="1652"/>
    <cellStyle name="Calcul 12" xfId="1653"/>
    <cellStyle name="Calcul 13" xfId="1654"/>
    <cellStyle name="Calcul 14" xfId="1655"/>
    <cellStyle name="Calcul 15" xfId="1656"/>
    <cellStyle name="Calcul 16" xfId="1657"/>
    <cellStyle name="Calcul 17" xfId="1658"/>
    <cellStyle name="Calcul 18" xfId="1659"/>
    <cellStyle name="Calcul 19" xfId="1660"/>
    <cellStyle name="Calcul 2" xfId="1661"/>
    <cellStyle name="Calcul 20" xfId="1662"/>
    <cellStyle name="Calcul 21" xfId="1663"/>
    <cellStyle name="Calcul 22" xfId="1664"/>
    <cellStyle name="Calcul 23" xfId="1665"/>
    <cellStyle name="Calcul 24" xfId="1666"/>
    <cellStyle name="Calcul 25" xfId="1667"/>
    <cellStyle name="Calcul 26" xfId="1668"/>
    <cellStyle name="Calcul 3" xfId="1669"/>
    <cellStyle name="Calcul 4" xfId="1670"/>
    <cellStyle name="Calcul 5" xfId="1671"/>
    <cellStyle name="Calcul 6" xfId="1672"/>
    <cellStyle name="Calcul 7" xfId="1673"/>
    <cellStyle name="Calcul 8" xfId="1674"/>
    <cellStyle name="Calcul 9" xfId="1675"/>
    <cellStyle name="Calculation" xfId="12" builtinId="22" customBuiltin="1"/>
    <cellStyle name="Calculation 10" xfId="1676"/>
    <cellStyle name="Calculation 11" xfId="1677"/>
    <cellStyle name="Calculation 12" xfId="1678"/>
    <cellStyle name="Calculation 13" xfId="1679"/>
    <cellStyle name="Calculation 14" xfId="1680"/>
    <cellStyle name="Calculation 15" xfId="1681"/>
    <cellStyle name="Calculation 16" xfId="1682"/>
    <cellStyle name="Calculation 17" xfId="1683"/>
    <cellStyle name="Calculation 18" xfId="1684"/>
    <cellStyle name="Calculation 19" xfId="1685"/>
    <cellStyle name="Calculation 2" xfId="398"/>
    <cellStyle name="Calculation 2 2" xfId="1686"/>
    <cellStyle name="Calculation 2 2 2" xfId="1687"/>
    <cellStyle name="Calculation 2 3" xfId="1688"/>
    <cellStyle name="Calculation 20" xfId="1689"/>
    <cellStyle name="Calculation 21" xfId="1690"/>
    <cellStyle name="Calculation 22" xfId="1691"/>
    <cellStyle name="Calculation 23" xfId="1692"/>
    <cellStyle name="Calculation 3" xfId="1693"/>
    <cellStyle name="Calculation 3 2" xfId="1694"/>
    <cellStyle name="Calculation 3 3" xfId="1695"/>
    <cellStyle name="Calculation 4" xfId="1696"/>
    <cellStyle name="Calculation 5" xfId="1697"/>
    <cellStyle name="Calculation 6" xfId="1698"/>
    <cellStyle name="Calculation 7" xfId="1699"/>
    <cellStyle name="Calculation 8" xfId="1700"/>
    <cellStyle name="Calculation 9" xfId="1701"/>
    <cellStyle name="Calculation2" xfId="1702"/>
    <cellStyle name="Calculation2 2" xfId="1703"/>
    <cellStyle name="Calculation2 2 2" xfId="1704"/>
    <cellStyle name="Calculation2 3" xfId="1705"/>
    <cellStyle name="Cellule liée 10" xfId="1706"/>
    <cellStyle name="Cellule liée 11" xfId="1707"/>
    <cellStyle name="Cellule liée 12" xfId="1708"/>
    <cellStyle name="Cellule liée 13" xfId="1709"/>
    <cellStyle name="Cellule liée 14" xfId="1710"/>
    <cellStyle name="Cellule liée 15" xfId="1711"/>
    <cellStyle name="Cellule liée 16" xfId="1712"/>
    <cellStyle name="Cellule liée 17" xfId="1713"/>
    <cellStyle name="Cellule liée 18" xfId="1714"/>
    <cellStyle name="Cellule liée 19" xfId="1715"/>
    <cellStyle name="Cellule liée 2" xfId="1716"/>
    <cellStyle name="Cellule liée 20" xfId="1717"/>
    <cellStyle name="Cellule liée 21" xfId="1718"/>
    <cellStyle name="Cellule liée 22" xfId="1719"/>
    <cellStyle name="Cellule liée 23" xfId="1720"/>
    <cellStyle name="Cellule liée 24" xfId="1721"/>
    <cellStyle name="Cellule liée 25" xfId="1722"/>
    <cellStyle name="Cellule liée 26" xfId="1723"/>
    <cellStyle name="Cellule liée 3" xfId="1724"/>
    <cellStyle name="Cellule liée 4" xfId="1725"/>
    <cellStyle name="Cellule liée 5" xfId="1726"/>
    <cellStyle name="Cellule liée 6" xfId="1727"/>
    <cellStyle name="Cellule liée 7" xfId="1728"/>
    <cellStyle name="Cellule liée 8" xfId="1729"/>
    <cellStyle name="Cellule liée 9" xfId="1730"/>
    <cellStyle name="Check" xfId="399"/>
    <cellStyle name="Check Cell" xfId="14" builtinId="23" customBuiltin="1"/>
    <cellStyle name="Check Cell 10" xfId="1731"/>
    <cellStyle name="Check Cell 11" xfId="1732"/>
    <cellStyle name="Check Cell 12" xfId="1733"/>
    <cellStyle name="Check Cell 13" xfId="1734"/>
    <cellStyle name="Check Cell 14" xfId="1735"/>
    <cellStyle name="Check Cell 15" xfId="1736"/>
    <cellStyle name="Check Cell 16" xfId="1737"/>
    <cellStyle name="Check Cell 17" xfId="1738"/>
    <cellStyle name="Check Cell 18" xfId="1739"/>
    <cellStyle name="Check Cell 19" xfId="1740"/>
    <cellStyle name="Check Cell 2" xfId="400"/>
    <cellStyle name="Check Cell 2 2" xfId="1742"/>
    <cellStyle name="Check Cell 2 3" xfId="1743"/>
    <cellStyle name="Check Cell 20" xfId="1744"/>
    <cellStyle name="Check Cell 21" xfId="1745"/>
    <cellStyle name="Check Cell 22" xfId="1746"/>
    <cellStyle name="Check Cell 23" xfId="1747"/>
    <cellStyle name="Check Cell 3" xfId="1748"/>
    <cellStyle name="Check Cell 4" xfId="1749"/>
    <cellStyle name="Check Cell 5" xfId="1750"/>
    <cellStyle name="Check Cell 6" xfId="1751"/>
    <cellStyle name="Check Cell 7" xfId="1752"/>
    <cellStyle name="Check Cell 8" xfId="1753"/>
    <cellStyle name="Check Cell 9" xfId="1754"/>
    <cellStyle name="Comma" xfId="43248" builtinId="3"/>
    <cellStyle name="Comma [0] 2" xfId="46"/>
    <cellStyle name="Comma [0] 3" xfId="47"/>
    <cellStyle name="Comma [0] 4" xfId="48"/>
    <cellStyle name="Comma 10" xfId="49"/>
    <cellStyle name="Comma 10 2" xfId="50"/>
    <cellStyle name="Comma 10 3" xfId="1755"/>
    <cellStyle name="Comma 100" xfId="51"/>
    <cellStyle name="Comma 100 2" xfId="52"/>
    <cellStyle name="Comma 101" xfId="53"/>
    <cellStyle name="Comma 101 2" xfId="54"/>
    <cellStyle name="Comma 102" xfId="55"/>
    <cellStyle name="Comma 102 2" xfId="56"/>
    <cellStyle name="Comma 103" xfId="57"/>
    <cellStyle name="Comma 103 2" xfId="58"/>
    <cellStyle name="Comma 104" xfId="59"/>
    <cellStyle name="Comma 104 2" xfId="60"/>
    <cellStyle name="Comma 105" xfId="61"/>
    <cellStyle name="Comma 105 2" xfId="62"/>
    <cellStyle name="Comma 106" xfId="63"/>
    <cellStyle name="Comma 106 2" xfId="64"/>
    <cellStyle name="Comma 107" xfId="65"/>
    <cellStyle name="Comma 107 2" xfId="66"/>
    <cellStyle name="Comma 108" xfId="67"/>
    <cellStyle name="Comma 108 2" xfId="68"/>
    <cellStyle name="Comma 109" xfId="69"/>
    <cellStyle name="Comma 109 2" xfId="70"/>
    <cellStyle name="Comma 11" xfId="71"/>
    <cellStyle name="Comma 11 2" xfId="72"/>
    <cellStyle name="Comma 11 3" xfId="1756"/>
    <cellStyle name="Comma 110" xfId="73"/>
    <cellStyle name="Comma 110 2" xfId="74"/>
    <cellStyle name="Comma 111" xfId="75"/>
    <cellStyle name="Comma 112" xfId="76"/>
    <cellStyle name="Comma 113" xfId="77"/>
    <cellStyle name="Comma 114" xfId="78"/>
    <cellStyle name="Comma 115" xfId="79"/>
    <cellStyle name="Comma 116" xfId="80"/>
    <cellStyle name="Comma 117" xfId="81"/>
    <cellStyle name="Comma 118" xfId="82"/>
    <cellStyle name="Comma 119" xfId="83"/>
    <cellStyle name="Comma 12" xfId="84"/>
    <cellStyle name="Comma 12 2" xfId="85"/>
    <cellStyle name="Comma 12 3" xfId="1757"/>
    <cellStyle name="Comma 120" xfId="86"/>
    <cellStyle name="Comma 121" xfId="87"/>
    <cellStyle name="Comma 122" xfId="88"/>
    <cellStyle name="Comma 123" xfId="89"/>
    <cellStyle name="Comma 124" xfId="45"/>
    <cellStyle name="Comma 125" xfId="357"/>
    <cellStyle name="Comma 126" xfId="358"/>
    <cellStyle name="Comma 127" xfId="356"/>
    <cellStyle name="Comma 128" xfId="362"/>
    <cellStyle name="Comma 129" xfId="359"/>
    <cellStyle name="Comma 13" xfId="90"/>
    <cellStyle name="Comma 13 2" xfId="91"/>
    <cellStyle name="Comma 13 3" xfId="1758"/>
    <cellStyle name="Comma 14" xfId="92"/>
    <cellStyle name="Comma 14 2" xfId="93"/>
    <cellStyle name="Comma 14 3" xfId="43209"/>
    <cellStyle name="Comma 15" xfId="94"/>
    <cellStyle name="Comma 15 2" xfId="95"/>
    <cellStyle name="Comma 15 3" xfId="1759"/>
    <cellStyle name="Comma 16" xfId="96"/>
    <cellStyle name="Comma 16 2" xfId="97"/>
    <cellStyle name="Comma 17" xfId="98"/>
    <cellStyle name="Comma 17 2" xfId="99"/>
    <cellStyle name="Comma 18" xfId="100"/>
    <cellStyle name="Comma 18 2" xfId="101"/>
    <cellStyle name="Comma 19" xfId="102"/>
    <cellStyle name="Comma 19 2" xfId="103"/>
    <cellStyle name="Comma 2" xfId="104"/>
    <cellStyle name="Comma 2 10" xfId="1760"/>
    <cellStyle name="Comma 2 10 2" xfId="1761"/>
    <cellStyle name="Comma 2 10 3" xfId="1762"/>
    <cellStyle name="Comma 2 11" xfId="1763"/>
    <cellStyle name="Comma 2 11 2" xfId="1764"/>
    <cellStyle name="Comma 2 11 3" xfId="1765"/>
    <cellStyle name="Comma 2 12" xfId="1766"/>
    <cellStyle name="Comma 2 12 2" xfId="1767"/>
    <cellStyle name="Comma 2 12 3" xfId="1768"/>
    <cellStyle name="Comma 2 13" xfId="1769"/>
    <cellStyle name="Comma 2 13 2" xfId="1770"/>
    <cellStyle name="Comma 2 13 3" xfId="1771"/>
    <cellStyle name="Comma 2 14" xfId="1772"/>
    <cellStyle name="Comma 2 14 2" xfId="1773"/>
    <cellStyle name="Comma 2 14 3" xfId="1774"/>
    <cellStyle name="Comma 2 15" xfId="1775"/>
    <cellStyle name="Comma 2 15 2" xfId="1776"/>
    <cellStyle name="Comma 2 15 3" xfId="1777"/>
    <cellStyle name="Comma 2 16" xfId="1778"/>
    <cellStyle name="Comma 2 16 2" xfId="1779"/>
    <cellStyle name="Comma 2 16 3" xfId="1780"/>
    <cellStyle name="Comma 2 17" xfId="1781"/>
    <cellStyle name="Comma 2 17 2" xfId="1782"/>
    <cellStyle name="Comma 2 17 3" xfId="1783"/>
    <cellStyle name="Comma 2 18" xfId="1784"/>
    <cellStyle name="Comma 2 18 2" xfId="1785"/>
    <cellStyle name="Comma 2 18 3" xfId="1786"/>
    <cellStyle name="Comma 2 19" xfId="1787"/>
    <cellStyle name="Comma 2 19 2" xfId="1788"/>
    <cellStyle name="Comma 2 19 3" xfId="1789"/>
    <cellStyle name="Comma 2 2" xfId="105"/>
    <cellStyle name="Comma 2 2 10" xfId="1791"/>
    <cellStyle name="Comma 2 2 10 2" xfId="1792"/>
    <cellStyle name="Comma 2 2 10 2 2" xfId="1793"/>
    <cellStyle name="Comma 2 2 10 2 2 2" xfId="1794"/>
    <cellStyle name="Comma 2 2 10 2 2 2 2" xfId="1795"/>
    <cellStyle name="Comma 2 2 10 2 2 2 2 2" xfId="1796"/>
    <cellStyle name="Comma 2 2 10 2 2 2 3" xfId="1797"/>
    <cellStyle name="Comma 2 2 10 2 2 2 4" xfId="1798"/>
    <cellStyle name="Comma 2 2 10 2 2 2 5" xfId="1799"/>
    <cellStyle name="Comma 2 2 10 2 2 3" xfId="1800"/>
    <cellStyle name="Comma 2 2 10 2 2 3 2" xfId="1801"/>
    <cellStyle name="Comma 2 2 10 2 2 4" xfId="1802"/>
    <cellStyle name="Comma 2 2 10 2 2 5" xfId="1803"/>
    <cellStyle name="Comma 2 2 10 2 3" xfId="1804"/>
    <cellStyle name="Comma 2 2 10 2 4" xfId="1805"/>
    <cellStyle name="Comma 2 2 10 2 5" xfId="1806"/>
    <cellStyle name="Comma 2 2 10 2 6" xfId="1807"/>
    <cellStyle name="Comma 2 2 10 2 6 2" xfId="1808"/>
    <cellStyle name="Comma 2 2 10 2 7" xfId="1809"/>
    <cellStyle name="Comma 2 2 10 2 8" xfId="1810"/>
    <cellStyle name="Comma 2 2 10 2 9" xfId="1811"/>
    <cellStyle name="Comma 2 2 10 3" xfId="1812"/>
    <cellStyle name="Comma 2 2 10 3 2" xfId="1813"/>
    <cellStyle name="Comma 2 2 10 3 2 2" xfId="1814"/>
    <cellStyle name="Comma 2 2 10 3 2 2 2" xfId="1815"/>
    <cellStyle name="Comma 2 2 10 3 2 3" xfId="1816"/>
    <cellStyle name="Comma 2 2 10 3 2 4" xfId="1817"/>
    <cellStyle name="Comma 2 2 10 3 2 5" xfId="1818"/>
    <cellStyle name="Comma 2 2 10 3 3" xfId="1819"/>
    <cellStyle name="Comma 2 2 10 3 3 2" xfId="1820"/>
    <cellStyle name="Comma 2 2 10 3 4" xfId="1821"/>
    <cellStyle name="Comma 2 2 10 3 5" xfId="1822"/>
    <cellStyle name="Comma 2 2 10 4" xfId="1823"/>
    <cellStyle name="Comma 2 2 10 5" xfId="1824"/>
    <cellStyle name="Comma 2 2 10 6" xfId="1825"/>
    <cellStyle name="Comma 2 2 10 6 2" xfId="1826"/>
    <cellStyle name="Comma 2 2 10 7" xfId="1827"/>
    <cellStyle name="Comma 2 2 10 8" xfId="1828"/>
    <cellStyle name="Comma 2 2 10 9" xfId="1829"/>
    <cellStyle name="Comma 2 2 11" xfId="1830"/>
    <cellStyle name="Comma 2 2 12" xfId="1831"/>
    <cellStyle name="Comma 2 2 13" xfId="1832"/>
    <cellStyle name="Comma 2 2 14" xfId="1833"/>
    <cellStyle name="Comma 2 2 15" xfId="1834"/>
    <cellStyle name="Comma 2 2 15 2" xfId="1835"/>
    <cellStyle name="Comma 2 2 15 2 2" xfId="1836"/>
    <cellStyle name="Comma 2 2 15 2 2 2" xfId="1837"/>
    <cellStyle name="Comma 2 2 15 2 3" xfId="1838"/>
    <cellStyle name="Comma 2 2 15 2 4" xfId="1839"/>
    <cellStyle name="Comma 2 2 15 2 5" xfId="1840"/>
    <cellStyle name="Comma 2 2 15 3" xfId="1841"/>
    <cellStyle name="Comma 2 2 15 3 2" xfId="1842"/>
    <cellStyle name="Comma 2 2 15 4" xfId="1843"/>
    <cellStyle name="Comma 2 2 15 5" xfId="1844"/>
    <cellStyle name="Comma 2 2 16" xfId="1845"/>
    <cellStyle name="Comma 2 2 17" xfId="1846"/>
    <cellStyle name="Comma 2 2 18" xfId="1847"/>
    <cellStyle name="Comma 2 2 19" xfId="1848"/>
    <cellStyle name="Comma 2 2 19 2" xfId="1849"/>
    <cellStyle name="Comma 2 2 2" xfId="1850"/>
    <cellStyle name="Comma 2 2 2 2" xfId="1851"/>
    <cellStyle name="Comma 2 2 2 3" xfId="1852"/>
    <cellStyle name="Comma 2 2 20" xfId="1853"/>
    <cellStyle name="Comma 2 2 21" xfId="1854"/>
    <cellStyle name="Comma 2 2 22" xfId="1855"/>
    <cellStyle name="Comma 2 2 23" xfId="1856"/>
    <cellStyle name="Comma 2 2 24" xfId="43156"/>
    <cellStyle name="Comma 2 2 25" xfId="1790"/>
    <cellStyle name="Comma 2 2 26" xfId="402"/>
    <cellStyle name="Comma 2 2 3" xfId="1857"/>
    <cellStyle name="Comma 2 2 3 2" xfId="1858"/>
    <cellStyle name="Comma 2 2 3 3" xfId="1859"/>
    <cellStyle name="Comma 2 2 4" xfId="1860"/>
    <cellStyle name="Comma 2 2 4 2" xfId="1861"/>
    <cellStyle name="Comma 2 2 4 3" xfId="1862"/>
    <cellStyle name="Comma 2 2 5" xfId="1863"/>
    <cellStyle name="Comma 2 2 5 2" xfId="1864"/>
    <cellStyle name="Comma 2 2 5 3" xfId="1865"/>
    <cellStyle name="Comma 2 2 6" xfId="1866"/>
    <cellStyle name="Comma 2 2 6 2" xfId="1867"/>
    <cellStyle name="Comma 2 2 6 3" xfId="1868"/>
    <cellStyle name="Comma 2 2 7" xfId="1869"/>
    <cellStyle name="Comma 2 2 7 10" xfId="1870"/>
    <cellStyle name="Comma 2 2 7 11" xfId="1871"/>
    <cellStyle name="Comma 2 2 7 12" xfId="1872"/>
    <cellStyle name="Comma 2 2 7 13" xfId="1873"/>
    <cellStyle name="Comma 2 2 7 13 2" xfId="1874"/>
    <cellStyle name="Comma 2 2 7 14" xfId="1875"/>
    <cellStyle name="Comma 2 2 7 15" xfId="1876"/>
    <cellStyle name="Comma 2 2 7 16" xfId="1877"/>
    <cellStyle name="Comma 2 2 7 2" xfId="1878"/>
    <cellStyle name="Comma 2 2 7 2 10" xfId="1879"/>
    <cellStyle name="Comma 2 2 7 2 11" xfId="1880"/>
    <cellStyle name="Comma 2 2 7 2 12" xfId="1881"/>
    <cellStyle name="Comma 2 2 7 2 13" xfId="1882"/>
    <cellStyle name="Comma 2 2 7 2 13 2" xfId="1883"/>
    <cellStyle name="Comma 2 2 7 2 14" xfId="1884"/>
    <cellStyle name="Comma 2 2 7 2 15" xfId="1885"/>
    <cellStyle name="Comma 2 2 7 2 16" xfId="1886"/>
    <cellStyle name="Comma 2 2 7 2 2" xfId="1887"/>
    <cellStyle name="Comma 2 2 7 2 2 10" xfId="1888"/>
    <cellStyle name="Comma 2 2 7 2 2 11" xfId="1889"/>
    <cellStyle name="Comma 2 2 7 2 2 12" xfId="1890"/>
    <cellStyle name="Comma 2 2 7 2 2 12 2" xfId="1891"/>
    <cellStyle name="Comma 2 2 7 2 2 13" xfId="1892"/>
    <cellStyle name="Comma 2 2 7 2 2 14" xfId="1893"/>
    <cellStyle name="Comma 2 2 7 2 2 15" xfId="1894"/>
    <cellStyle name="Comma 2 2 7 2 2 2" xfId="1895"/>
    <cellStyle name="Comma 2 2 7 2 2 2 2" xfId="1896"/>
    <cellStyle name="Comma 2 2 7 2 2 2 2 2" xfId="1897"/>
    <cellStyle name="Comma 2 2 7 2 2 2 2 2 2" xfId="1898"/>
    <cellStyle name="Comma 2 2 7 2 2 2 2 2 2 2" xfId="1899"/>
    <cellStyle name="Comma 2 2 7 2 2 2 2 2 2 2 2" xfId="1900"/>
    <cellStyle name="Comma 2 2 7 2 2 2 2 2 2 3" xfId="1901"/>
    <cellStyle name="Comma 2 2 7 2 2 2 2 2 2 4" xfId="1902"/>
    <cellStyle name="Comma 2 2 7 2 2 2 2 2 2 5" xfId="1903"/>
    <cellStyle name="Comma 2 2 7 2 2 2 2 2 3" xfId="1904"/>
    <cellStyle name="Comma 2 2 7 2 2 2 2 2 3 2" xfId="1905"/>
    <cellStyle name="Comma 2 2 7 2 2 2 2 2 4" xfId="1906"/>
    <cellStyle name="Comma 2 2 7 2 2 2 2 2 5" xfId="1907"/>
    <cellStyle name="Comma 2 2 7 2 2 2 2 3" xfId="1908"/>
    <cellStyle name="Comma 2 2 7 2 2 2 2 4" xfId="1909"/>
    <cellStyle name="Comma 2 2 7 2 2 2 2 5" xfId="1910"/>
    <cellStyle name="Comma 2 2 7 2 2 2 2 6" xfId="1911"/>
    <cellStyle name="Comma 2 2 7 2 2 2 2 6 2" xfId="1912"/>
    <cellStyle name="Comma 2 2 7 2 2 2 2 7" xfId="1913"/>
    <cellStyle name="Comma 2 2 7 2 2 2 2 8" xfId="1914"/>
    <cellStyle name="Comma 2 2 7 2 2 2 2 9" xfId="1915"/>
    <cellStyle name="Comma 2 2 7 2 2 2 3" xfId="1916"/>
    <cellStyle name="Comma 2 2 7 2 2 2 3 2" xfId="1917"/>
    <cellStyle name="Comma 2 2 7 2 2 2 3 2 2" xfId="1918"/>
    <cellStyle name="Comma 2 2 7 2 2 2 3 2 2 2" xfId="1919"/>
    <cellStyle name="Comma 2 2 7 2 2 2 3 2 3" xfId="1920"/>
    <cellStyle name="Comma 2 2 7 2 2 2 3 2 4" xfId="1921"/>
    <cellStyle name="Comma 2 2 7 2 2 2 3 2 5" xfId="1922"/>
    <cellStyle name="Comma 2 2 7 2 2 2 3 3" xfId="1923"/>
    <cellStyle name="Comma 2 2 7 2 2 2 3 3 2" xfId="1924"/>
    <cellStyle name="Comma 2 2 7 2 2 2 3 4" xfId="1925"/>
    <cellStyle name="Comma 2 2 7 2 2 2 3 5" xfId="1926"/>
    <cellStyle name="Comma 2 2 7 2 2 2 4" xfId="1927"/>
    <cellStyle name="Comma 2 2 7 2 2 2 5" xfId="1928"/>
    <cellStyle name="Comma 2 2 7 2 2 2 6" xfId="1929"/>
    <cellStyle name="Comma 2 2 7 2 2 2 6 2" xfId="1930"/>
    <cellStyle name="Comma 2 2 7 2 2 2 7" xfId="1931"/>
    <cellStyle name="Comma 2 2 7 2 2 2 8" xfId="1932"/>
    <cellStyle name="Comma 2 2 7 2 2 2 9" xfId="1933"/>
    <cellStyle name="Comma 2 2 7 2 2 3" xfId="1934"/>
    <cellStyle name="Comma 2 2 7 2 2 3 2" xfId="1935"/>
    <cellStyle name="Comma 2 2 7 2 2 3 3" xfId="1936"/>
    <cellStyle name="Comma 2 2 7 2 2 4" xfId="1937"/>
    <cellStyle name="Comma 2 2 7 2 2 4 2" xfId="1938"/>
    <cellStyle name="Comma 2 2 7 2 2 4 3" xfId="1939"/>
    <cellStyle name="Comma 2 2 7 2 2 5" xfId="1940"/>
    <cellStyle name="Comma 2 2 7 2 2 5 2" xfId="1941"/>
    <cellStyle name="Comma 2 2 7 2 2 5 3" xfId="1942"/>
    <cellStyle name="Comma 2 2 7 2 2 6" xfId="1943"/>
    <cellStyle name="Comma 2 2 7 2 2 6 2" xfId="1944"/>
    <cellStyle name="Comma 2 2 7 2 2 6 3" xfId="1945"/>
    <cellStyle name="Comma 2 2 7 2 2 7" xfId="1946"/>
    <cellStyle name="Comma 2 2 7 2 2 7 2" xfId="1947"/>
    <cellStyle name="Comma 2 2 7 2 2 7 3" xfId="1948"/>
    <cellStyle name="Comma 2 2 7 2 2 8" xfId="1949"/>
    <cellStyle name="Comma 2 2 7 2 2 8 2" xfId="1950"/>
    <cellStyle name="Comma 2 2 7 2 2 8 2 2" xfId="1951"/>
    <cellStyle name="Comma 2 2 7 2 2 8 2 2 2" xfId="1952"/>
    <cellStyle name="Comma 2 2 7 2 2 8 2 3" xfId="1953"/>
    <cellStyle name="Comma 2 2 7 2 2 8 2 4" xfId="1954"/>
    <cellStyle name="Comma 2 2 7 2 2 8 2 5" xfId="1955"/>
    <cellStyle name="Comma 2 2 7 2 2 8 3" xfId="1956"/>
    <cellStyle name="Comma 2 2 7 2 2 8 3 2" xfId="1957"/>
    <cellStyle name="Comma 2 2 7 2 2 8 4" xfId="1958"/>
    <cellStyle name="Comma 2 2 7 2 2 8 5" xfId="1959"/>
    <cellStyle name="Comma 2 2 7 2 2 9" xfId="1960"/>
    <cellStyle name="Comma 2 2 7 2 3" xfId="1961"/>
    <cellStyle name="Comma 2 2 7 2 3 2" xfId="1962"/>
    <cellStyle name="Comma 2 2 7 2 3 3" xfId="1963"/>
    <cellStyle name="Comma 2 2 7 2 4" xfId="1964"/>
    <cellStyle name="Comma 2 2 7 2 4 2" xfId="1965"/>
    <cellStyle name="Comma 2 2 7 2 4 2 2" xfId="1966"/>
    <cellStyle name="Comma 2 2 7 2 4 2 2 2" xfId="1967"/>
    <cellStyle name="Comma 2 2 7 2 4 2 2 2 2" xfId="1968"/>
    <cellStyle name="Comma 2 2 7 2 4 2 2 2 2 2" xfId="1969"/>
    <cellStyle name="Comma 2 2 7 2 4 2 2 2 3" xfId="1970"/>
    <cellStyle name="Comma 2 2 7 2 4 2 2 2 4" xfId="1971"/>
    <cellStyle name="Comma 2 2 7 2 4 2 2 2 5" xfId="1972"/>
    <cellStyle name="Comma 2 2 7 2 4 2 2 3" xfId="1973"/>
    <cellStyle name="Comma 2 2 7 2 4 2 2 3 2" xfId="1974"/>
    <cellStyle name="Comma 2 2 7 2 4 2 2 4" xfId="1975"/>
    <cellStyle name="Comma 2 2 7 2 4 2 2 5" xfId="1976"/>
    <cellStyle name="Comma 2 2 7 2 4 2 3" xfId="1977"/>
    <cellStyle name="Comma 2 2 7 2 4 2 4" xfId="1978"/>
    <cellStyle name="Comma 2 2 7 2 4 2 5" xfId="1979"/>
    <cellStyle name="Comma 2 2 7 2 4 2 6" xfId="1980"/>
    <cellStyle name="Comma 2 2 7 2 4 2 6 2" xfId="1981"/>
    <cellStyle name="Comma 2 2 7 2 4 2 7" xfId="1982"/>
    <cellStyle name="Comma 2 2 7 2 4 2 8" xfId="1983"/>
    <cellStyle name="Comma 2 2 7 2 4 2 9" xfId="1984"/>
    <cellStyle name="Comma 2 2 7 2 4 3" xfId="1985"/>
    <cellStyle name="Comma 2 2 7 2 4 3 2" xfId="1986"/>
    <cellStyle name="Comma 2 2 7 2 4 3 2 2" xfId="1987"/>
    <cellStyle name="Comma 2 2 7 2 4 3 2 2 2" xfId="1988"/>
    <cellStyle name="Comma 2 2 7 2 4 3 2 3" xfId="1989"/>
    <cellStyle name="Comma 2 2 7 2 4 3 2 4" xfId="1990"/>
    <cellStyle name="Comma 2 2 7 2 4 3 2 5" xfId="1991"/>
    <cellStyle name="Comma 2 2 7 2 4 3 3" xfId="1992"/>
    <cellStyle name="Comma 2 2 7 2 4 3 3 2" xfId="1993"/>
    <cellStyle name="Comma 2 2 7 2 4 3 4" xfId="1994"/>
    <cellStyle name="Comma 2 2 7 2 4 3 5" xfId="1995"/>
    <cellStyle name="Comma 2 2 7 2 4 4" xfId="1996"/>
    <cellStyle name="Comma 2 2 7 2 4 5" xfId="1997"/>
    <cellStyle name="Comma 2 2 7 2 4 6" xfId="1998"/>
    <cellStyle name="Comma 2 2 7 2 4 6 2" xfId="1999"/>
    <cellStyle name="Comma 2 2 7 2 4 7" xfId="2000"/>
    <cellStyle name="Comma 2 2 7 2 4 8" xfId="2001"/>
    <cellStyle name="Comma 2 2 7 2 4 9" xfId="2002"/>
    <cellStyle name="Comma 2 2 7 2 5" xfId="2003"/>
    <cellStyle name="Comma 2 2 7 2 6" xfId="2004"/>
    <cellStyle name="Comma 2 2 7 2 7" xfId="2005"/>
    <cellStyle name="Comma 2 2 7 2 8" xfId="2006"/>
    <cellStyle name="Comma 2 2 7 2 9" xfId="2007"/>
    <cellStyle name="Comma 2 2 7 2 9 2" xfId="2008"/>
    <cellStyle name="Comma 2 2 7 2 9 2 2" xfId="2009"/>
    <cellStyle name="Comma 2 2 7 2 9 2 2 2" xfId="2010"/>
    <cellStyle name="Comma 2 2 7 2 9 2 3" xfId="2011"/>
    <cellStyle name="Comma 2 2 7 2 9 2 4" xfId="2012"/>
    <cellStyle name="Comma 2 2 7 2 9 2 5" xfId="2013"/>
    <cellStyle name="Comma 2 2 7 2 9 3" xfId="2014"/>
    <cellStyle name="Comma 2 2 7 2 9 3 2" xfId="2015"/>
    <cellStyle name="Comma 2 2 7 2 9 4" xfId="2016"/>
    <cellStyle name="Comma 2 2 7 2 9 5" xfId="2017"/>
    <cellStyle name="Comma 2 2 7 3" xfId="2018"/>
    <cellStyle name="Comma 2 2 7 3 10" xfId="2019"/>
    <cellStyle name="Comma 2 2 7 3 11" xfId="2020"/>
    <cellStyle name="Comma 2 2 7 3 12" xfId="2021"/>
    <cellStyle name="Comma 2 2 7 3 12 2" xfId="2022"/>
    <cellStyle name="Comma 2 2 7 3 13" xfId="2023"/>
    <cellStyle name="Comma 2 2 7 3 14" xfId="2024"/>
    <cellStyle name="Comma 2 2 7 3 15" xfId="2025"/>
    <cellStyle name="Comma 2 2 7 3 2" xfId="2026"/>
    <cellStyle name="Comma 2 2 7 3 2 2" xfId="2027"/>
    <cellStyle name="Comma 2 2 7 3 2 2 2" xfId="2028"/>
    <cellStyle name="Comma 2 2 7 3 2 2 2 2" xfId="2029"/>
    <cellStyle name="Comma 2 2 7 3 2 2 2 2 2" xfId="2030"/>
    <cellStyle name="Comma 2 2 7 3 2 2 2 2 2 2" xfId="2031"/>
    <cellStyle name="Comma 2 2 7 3 2 2 2 2 3" xfId="2032"/>
    <cellStyle name="Comma 2 2 7 3 2 2 2 2 4" xfId="2033"/>
    <cellStyle name="Comma 2 2 7 3 2 2 2 2 5" xfId="2034"/>
    <cellStyle name="Comma 2 2 7 3 2 2 2 3" xfId="2035"/>
    <cellStyle name="Comma 2 2 7 3 2 2 2 3 2" xfId="2036"/>
    <cellStyle name="Comma 2 2 7 3 2 2 2 4" xfId="2037"/>
    <cellStyle name="Comma 2 2 7 3 2 2 2 5" xfId="2038"/>
    <cellStyle name="Comma 2 2 7 3 2 2 3" xfId="2039"/>
    <cellStyle name="Comma 2 2 7 3 2 2 4" xfId="2040"/>
    <cellStyle name="Comma 2 2 7 3 2 2 5" xfId="2041"/>
    <cellStyle name="Comma 2 2 7 3 2 2 6" xfId="2042"/>
    <cellStyle name="Comma 2 2 7 3 2 2 6 2" xfId="2043"/>
    <cellStyle name="Comma 2 2 7 3 2 2 7" xfId="2044"/>
    <cellStyle name="Comma 2 2 7 3 2 2 8" xfId="2045"/>
    <cellStyle name="Comma 2 2 7 3 2 2 9" xfId="2046"/>
    <cellStyle name="Comma 2 2 7 3 2 3" xfId="2047"/>
    <cellStyle name="Comma 2 2 7 3 2 3 2" xfId="2048"/>
    <cellStyle name="Comma 2 2 7 3 2 3 2 2" xfId="2049"/>
    <cellStyle name="Comma 2 2 7 3 2 3 2 2 2" xfId="2050"/>
    <cellStyle name="Comma 2 2 7 3 2 3 2 3" xfId="2051"/>
    <cellStyle name="Comma 2 2 7 3 2 3 2 4" xfId="2052"/>
    <cellStyle name="Comma 2 2 7 3 2 3 2 5" xfId="2053"/>
    <cellStyle name="Comma 2 2 7 3 2 3 3" xfId="2054"/>
    <cellStyle name="Comma 2 2 7 3 2 3 3 2" xfId="2055"/>
    <cellStyle name="Comma 2 2 7 3 2 3 4" xfId="2056"/>
    <cellStyle name="Comma 2 2 7 3 2 3 5" xfId="2057"/>
    <cellStyle name="Comma 2 2 7 3 2 4" xfId="2058"/>
    <cellStyle name="Comma 2 2 7 3 2 5" xfId="2059"/>
    <cellStyle name="Comma 2 2 7 3 2 6" xfId="2060"/>
    <cellStyle name="Comma 2 2 7 3 2 6 2" xfId="2061"/>
    <cellStyle name="Comma 2 2 7 3 2 7" xfId="2062"/>
    <cellStyle name="Comma 2 2 7 3 2 8" xfId="2063"/>
    <cellStyle name="Comma 2 2 7 3 2 9" xfId="2064"/>
    <cellStyle name="Comma 2 2 7 3 3" xfId="2065"/>
    <cellStyle name="Comma 2 2 7 3 4" xfId="2066"/>
    <cellStyle name="Comma 2 2 7 3 5" xfId="2067"/>
    <cellStyle name="Comma 2 2 7 3 6" xfId="2068"/>
    <cellStyle name="Comma 2 2 7 3 7" xfId="2069"/>
    <cellStyle name="Comma 2 2 7 3 8" xfId="2070"/>
    <cellStyle name="Comma 2 2 7 3 8 2" xfId="2071"/>
    <cellStyle name="Comma 2 2 7 3 8 2 2" xfId="2072"/>
    <cellStyle name="Comma 2 2 7 3 8 2 2 2" xfId="2073"/>
    <cellStyle name="Comma 2 2 7 3 8 2 3" xfId="2074"/>
    <cellStyle name="Comma 2 2 7 3 8 2 4" xfId="2075"/>
    <cellStyle name="Comma 2 2 7 3 8 2 5" xfId="2076"/>
    <cellStyle name="Comma 2 2 7 3 8 3" xfId="2077"/>
    <cellStyle name="Comma 2 2 7 3 8 3 2" xfId="2078"/>
    <cellStyle name="Comma 2 2 7 3 8 4" xfId="2079"/>
    <cellStyle name="Comma 2 2 7 3 8 5" xfId="2080"/>
    <cellStyle name="Comma 2 2 7 3 9" xfId="2081"/>
    <cellStyle name="Comma 2 2 7 4" xfId="2082"/>
    <cellStyle name="Comma 2 2 7 4 2" xfId="2083"/>
    <cellStyle name="Comma 2 2 7 4 2 2" xfId="2084"/>
    <cellStyle name="Comma 2 2 7 4 2 2 2" xfId="2085"/>
    <cellStyle name="Comma 2 2 7 4 2 2 2 2" xfId="2086"/>
    <cellStyle name="Comma 2 2 7 4 2 2 2 2 2" xfId="2087"/>
    <cellStyle name="Comma 2 2 7 4 2 2 2 3" xfId="2088"/>
    <cellStyle name="Comma 2 2 7 4 2 2 2 4" xfId="2089"/>
    <cellStyle name="Comma 2 2 7 4 2 2 2 5" xfId="2090"/>
    <cellStyle name="Comma 2 2 7 4 2 2 3" xfId="2091"/>
    <cellStyle name="Comma 2 2 7 4 2 2 3 2" xfId="2092"/>
    <cellStyle name="Comma 2 2 7 4 2 2 4" xfId="2093"/>
    <cellStyle name="Comma 2 2 7 4 2 2 5" xfId="2094"/>
    <cellStyle name="Comma 2 2 7 4 2 3" xfId="2095"/>
    <cellStyle name="Comma 2 2 7 4 2 4" xfId="2096"/>
    <cellStyle name="Comma 2 2 7 4 2 5" xfId="2097"/>
    <cellStyle name="Comma 2 2 7 4 2 6" xfId="2098"/>
    <cellStyle name="Comma 2 2 7 4 2 6 2" xfId="2099"/>
    <cellStyle name="Comma 2 2 7 4 2 7" xfId="2100"/>
    <cellStyle name="Comma 2 2 7 4 2 8" xfId="2101"/>
    <cellStyle name="Comma 2 2 7 4 2 9" xfId="2102"/>
    <cellStyle name="Comma 2 2 7 4 3" xfId="2103"/>
    <cellStyle name="Comma 2 2 7 4 3 2" xfId="2104"/>
    <cellStyle name="Comma 2 2 7 4 3 2 2" xfId="2105"/>
    <cellStyle name="Comma 2 2 7 4 3 2 2 2" xfId="2106"/>
    <cellStyle name="Comma 2 2 7 4 3 2 3" xfId="2107"/>
    <cellStyle name="Comma 2 2 7 4 3 2 4" xfId="2108"/>
    <cellStyle name="Comma 2 2 7 4 3 2 5" xfId="2109"/>
    <cellStyle name="Comma 2 2 7 4 3 3" xfId="2110"/>
    <cellStyle name="Comma 2 2 7 4 3 3 2" xfId="2111"/>
    <cellStyle name="Comma 2 2 7 4 3 4" xfId="2112"/>
    <cellStyle name="Comma 2 2 7 4 3 5" xfId="2113"/>
    <cellStyle name="Comma 2 2 7 4 4" xfId="2114"/>
    <cellStyle name="Comma 2 2 7 4 5" xfId="2115"/>
    <cellStyle name="Comma 2 2 7 4 6" xfId="2116"/>
    <cellStyle name="Comma 2 2 7 4 6 2" xfId="2117"/>
    <cellStyle name="Comma 2 2 7 4 7" xfId="2118"/>
    <cellStyle name="Comma 2 2 7 4 8" xfId="2119"/>
    <cellStyle name="Comma 2 2 7 4 9" xfId="2120"/>
    <cellStyle name="Comma 2 2 7 5" xfId="2121"/>
    <cellStyle name="Comma 2 2 7 5 2" xfId="2122"/>
    <cellStyle name="Comma 2 2 7 5 3" xfId="2123"/>
    <cellStyle name="Comma 2 2 7 6" xfId="2124"/>
    <cellStyle name="Comma 2 2 7 6 2" xfId="2125"/>
    <cellStyle name="Comma 2 2 7 6 3" xfId="2126"/>
    <cellStyle name="Comma 2 2 7 7" xfId="2127"/>
    <cellStyle name="Comma 2 2 7 7 2" xfId="2128"/>
    <cellStyle name="Comma 2 2 7 7 3" xfId="2129"/>
    <cellStyle name="Comma 2 2 7 8" xfId="2130"/>
    <cellStyle name="Comma 2 2 7 8 2" xfId="2131"/>
    <cellStyle name="Comma 2 2 7 8 3" xfId="2132"/>
    <cellStyle name="Comma 2 2 7 9" xfId="2133"/>
    <cellStyle name="Comma 2 2 7 9 2" xfId="2134"/>
    <cellStyle name="Comma 2 2 7 9 2 2" xfId="2135"/>
    <cellStyle name="Comma 2 2 7 9 2 2 2" xfId="2136"/>
    <cellStyle name="Comma 2 2 7 9 2 3" xfId="2137"/>
    <cellStyle name="Comma 2 2 7 9 2 4" xfId="2138"/>
    <cellStyle name="Comma 2 2 7 9 2 5" xfId="2139"/>
    <cellStyle name="Comma 2 2 7 9 3" xfId="2140"/>
    <cellStyle name="Comma 2 2 7 9 3 2" xfId="2141"/>
    <cellStyle name="Comma 2 2 7 9 4" xfId="2142"/>
    <cellStyle name="Comma 2 2 7 9 5" xfId="2143"/>
    <cellStyle name="Comma 2 2 8" xfId="2144"/>
    <cellStyle name="Comma 2 2 8 10" xfId="2145"/>
    <cellStyle name="Comma 2 2 8 11" xfId="2146"/>
    <cellStyle name="Comma 2 2 8 12" xfId="2147"/>
    <cellStyle name="Comma 2 2 8 12 2" xfId="2148"/>
    <cellStyle name="Comma 2 2 8 13" xfId="2149"/>
    <cellStyle name="Comma 2 2 8 14" xfId="2150"/>
    <cellStyle name="Comma 2 2 8 15" xfId="2151"/>
    <cellStyle name="Comma 2 2 8 2" xfId="2152"/>
    <cellStyle name="Comma 2 2 8 2 2" xfId="2153"/>
    <cellStyle name="Comma 2 2 8 2 2 2" xfId="2154"/>
    <cellStyle name="Comma 2 2 8 2 2 2 2" xfId="2155"/>
    <cellStyle name="Comma 2 2 8 2 2 2 2 2" xfId="2156"/>
    <cellStyle name="Comma 2 2 8 2 2 2 2 2 2" xfId="2157"/>
    <cellStyle name="Comma 2 2 8 2 2 2 2 3" xfId="2158"/>
    <cellStyle name="Comma 2 2 8 2 2 2 2 4" xfId="2159"/>
    <cellStyle name="Comma 2 2 8 2 2 2 2 5" xfId="2160"/>
    <cellStyle name="Comma 2 2 8 2 2 2 3" xfId="2161"/>
    <cellStyle name="Comma 2 2 8 2 2 2 3 2" xfId="2162"/>
    <cellStyle name="Comma 2 2 8 2 2 2 4" xfId="2163"/>
    <cellStyle name="Comma 2 2 8 2 2 2 5" xfId="2164"/>
    <cellStyle name="Comma 2 2 8 2 2 3" xfId="2165"/>
    <cellStyle name="Comma 2 2 8 2 2 4" xfId="2166"/>
    <cellStyle name="Comma 2 2 8 2 2 5" xfId="2167"/>
    <cellStyle name="Comma 2 2 8 2 2 6" xfId="2168"/>
    <cellStyle name="Comma 2 2 8 2 2 6 2" xfId="2169"/>
    <cellStyle name="Comma 2 2 8 2 2 7" xfId="2170"/>
    <cellStyle name="Comma 2 2 8 2 2 8" xfId="2171"/>
    <cellStyle name="Comma 2 2 8 2 2 9" xfId="2172"/>
    <cellStyle name="Comma 2 2 8 2 3" xfId="2173"/>
    <cellStyle name="Comma 2 2 8 2 3 2" xfId="2174"/>
    <cellStyle name="Comma 2 2 8 2 3 2 2" xfId="2175"/>
    <cellStyle name="Comma 2 2 8 2 3 2 2 2" xfId="2176"/>
    <cellStyle name="Comma 2 2 8 2 3 2 3" xfId="2177"/>
    <cellStyle name="Comma 2 2 8 2 3 2 4" xfId="2178"/>
    <cellStyle name="Comma 2 2 8 2 3 2 5" xfId="2179"/>
    <cellStyle name="Comma 2 2 8 2 3 3" xfId="2180"/>
    <cellStyle name="Comma 2 2 8 2 3 3 2" xfId="2181"/>
    <cellStyle name="Comma 2 2 8 2 3 4" xfId="2182"/>
    <cellStyle name="Comma 2 2 8 2 3 5" xfId="2183"/>
    <cellStyle name="Comma 2 2 8 2 4" xfId="2184"/>
    <cellStyle name="Comma 2 2 8 2 5" xfId="2185"/>
    <cellStyle name="Comma 2 2 8 2 6" xfId="2186"/>
    <cellStyle name="Comma 2 2 8 2 6 2" xfId="2187"/>
    <cellStyle name="Comma 2 2 8 2 7" xfId="2188"/>
    <cellStyle name="Comma 2 2 8 2 8" xfId="2189"/>
    <cellStyle name="Comma 2 2 8 2 9" xfId="2190"/>
    <cellStyle name="Comma 2 2 8 3" xfId="2191"/>
    <cellStyle name="Comma 2 2 8 3 2" xfId="2192"/>
    <cellStyle name="Comma 2 2 8 3 3" xfId="2193"/>
    <cellStyle name="Comma 2 2 8 4" xfId="2194"/>
    <cellStyle name="Comma 2 2 8 4 2" xfId="2195"/>
    <cellStyle name="Comma 2 2 8 4 3" xfId="2196"/>
    <cellStyle name="Comma 2 2 8 5" xfId="2197"/>
    <cellStyle name="Comma 2 2 8 5 2" xfId="2198"/>
    <cellStyle name="Comma 2 2 8 5 3" xfId="2199"/>
    <cellStyle name="Comma 2 2 8 6" xfId="2200"/>
    <cellStyle name="Comma 2 2 8 6 2" xfId="2201"/>
    <cellStyle name="Comma 2 2 8 6 3" xfId="2202"/>
    <cellStyle name="Comma 2 2 8 7" xfId="2203"/>
    <cellStyle name="Comma 2 2 8 7 2" xfId="2204"/>
    <cellStyle name="Comma 2 2 8 7 3" xfId="2205"/>
    <cellStyle name="Comma 2 2 8 8" xfId="2206"/>
    <cellStyle name="Comma 2 2 8 8 2" xfId="2207"/>
    <cellStyle name="Comma 2 2 8 8 2 2" xfId="2208"/>
    <cellStyle name="Comma 2 2 8 8 2 2 2" xfId="2209"/>
    <cellStyle name="Comma 2 2 8 8 2 3" xfId="2210"/>
    <cellStyle name="Comma 2 2 8 8 2 4" xfId="2211"/>
    <cellStyle name="Comma 2 2 8 8 2 5" xfId="2212"/>
    <cellStyle name="Comma 2 2 8 8 3" xfId="2213"/>
    <cellStyle name="Comma 2 2 8 8 3 2" xfId="2214"/>
    <cellStyle name="Comma 2 2 8 8 4" xfId="2215"/>
    <cellStyle name="Comma 2 2 8 8 5" xfId="2216"/>
    <cellStyle name="Comma 2 2 8 9" xfId="2217"/>
    <cellStyle name="Comma 2 2 9" xfId="2218"/>
    <cellStyle name="Comma 2 2 9 2" xfId="2219"/>
    <cellStyle name="Comma 2 2 9 3" xfId="2220"/>
    <cellStyle name="Comma 2 20" xfId="2221"/>
    <cellStyle name="Comma 2 20 2" xfId="2222"/>
    <cellStyle name="Comma 2 20 3" xfId="2223"/>
    <cellStyle name="Comma 2 21" xfId="2224"/>
    <cellStyle name="Comma 2 21 2" xfId="2225"/>
    <cellStyle name="Comma 2 21 3" xfId="2226"/>
    <cellStyle name="Comma 2 22" xfId="2227"/>
    <cellStyle name="Comma 2 22 2" xfId="2228"/>
    <cellStyle name="Comma 2 22 3" xfId="2229"/>
    <cellStyle name="Comma 2 23" xfId="2230"/>
    <cellStyle name="Comma 2 23 2" xfId="2231"/>
    <cellStyle name="Comma 2 23 3" xfId="2232"/>
    <cellStyle name="Comma 2 24" xfId="2233"/>
    <cellStyle name="Comma 2 24 2" xfId="2234"/>
    <cellStyle name="Comma 2 24 3" xfId="2235"/>
    <cellStyle name="Comma 2 25" xfId="2236"/>
    <cellStyle name="Comma 2 25 2" xfId="2237"/>
    <cellStyle name="Comma 2 25 3" xfId="2238"/>
    <cellStyle name="Comma 2 26" xfId="2239"/>
    <cellStyle name="Comma 2 26 2" xfId="2240"/>
    <cellStyle name="Comma 2 26 3" xfId="2241"/>
    <cellStyle name="Comma 2 27" xfId="2242"/>
    <cellStyle name="Comma 2 27 2" xfId="2243"/>
    <cellStyle name="Comma 2 27 3" xfId="2244"/>
    <cellStyle name="Comma 2 28" xfId="2245"/>
    <cellStyle name="Comma 2 28 2" xfId="2246"/>
    <cellStyle name="Comma 2 28 3" xfId="2247"/>
    <cellStyle name="Comma 2 29" xfId="2248"/>
    <cellStyle name="Comma 2 29 2" xfId="2249"/>
    <cellStyle name="Comma 2 3" xfId="106"/>
    <cellStyle name="Comma 2 3 10" xfId="2251"/>
    <cellStyle name="Comma 2 3 11" xfId="2252"/>
    <cellStyle name="Comma 2 3 12" xfId="2253"/>
    <cellStyle name="Comma 2 3 12 2" xfId="2254"/>
    <cellStyle name="Comma 2 3 12 3" xfId="2255"/>
    <cellStyle name="Comma 2 3 13" xfId="2256"/>
    <cellStyle name="Comma 2 3 14" xfId="2257"/>
    <cellStyle name="Comma 2 3 15" xfId="2258"/>
    <cellStyle name="Comma 2 3 16" xfId="2259"/>
    <cellStyle name="Comma 2 3 17" xfId="2260"/>
    <cellStyle name="Comma 2 3 18" xfId="2261"/>
    <cellStyle name="Comma 2 3 19" xfId="2262"/>
    <cellStyle name="Comma 2 3 19 2" xfId="2263"/>
    <cellStyle name="Comma 2 3 2" xfId="2264"/>
    <cellStyle name="Comma 2 3 2 2" xfId="2265"/>
    <cellStyle name="Comma 2 3 2 3" xfId="2266"/>
    <cellStyle name="Comma 2 3 20" xfId="2267"/>
    <cellStyle name="Comma 2 3 21" xfId="2268"/>
    <cellStyle name="Comma 2 3 22" xfId="2269"/>
    <cellStyle name="Comma 2 3 23" xfId="2270"/>
    <cellStyle name="Comma 2 3 24" xfId="2271"/>
    <cellStyle name="Comma 2 3 25" xfId="2272"/>
    <cellStyle name="Comma 2 3 26" xfId="2273"/>
    <cellStyle name="Comma 2 3 27" xfId="2274"/>
    <cellStyle name="Comma 2 3 28" xfId="2275"/>
    <cellStyle name="Comma 2 3 29" xfId="2276"/>
    <cellStyle name="Comma 2 3 3" xfId="2277"/>
    <cellStyle name="Comma 2 3 3 2" xfId="2278"/>
    <cellStyle name="Comma 2 3 3 3" xfId="2279"/>
    <cellStyle name="Comma 2 3 30" xfId="2280"/>
    <cellStyle name="Comma 2 3 31" xfId="2281"/>
    <cellStyle name="Comma 2 3 32" xfId="2282"/>
    <cellStyle name="Comma 2 3 33" xfId="2283"/>
    <cellStyle name="Comma 2 3 34" xfId="2284"/>
    <cellStyle name="Comma 2 3 35" xfId="2250"/>
    <cellStyle name="Comma 2 3 4" xfId="2285"/>
    <cellStyle name="Comma 2 3 4 2" xfId="2286"/>
    <cellStyle name="Comma 2 3 4 3" xfId="2287"/>
    <cellStyle name="Comma 2 3 5" xfId="2288"/>
    <cellStyle name="Comma 2 3 5 2" xfId="2289"/>
    <cellStyle name="Comma 2 3 5 3" xfId="2290"/>
    <cellStyle name="Comma 2 3 6" xfId="2291"/>
    <cellStyle name="Comma 2 3 6 2" xfId="2292"/>
    <cellStyle name="Comma 2 3 6 3" xfId="2293"/>
    <cellStyle name="Comma 2 3 7" xfId="2294"/>
    <cellStyle name="Comma 2 3 8" xfId="2295"/>
    <cellStyle name="Comma 2 3 9" xfId="2296"/>
    <cellStyle name="Comma 2 30" xfId="2297"/>
    <cellStyle name="Comma 2 31" xfId="2298"/>
    <cellStyle name="Comma 2 32" xfId="2299"/>
    <cellStyle name="Comma 2 32 2" xfId="2300"/>
    <cellStyle name="Comma 2 32 3" xfId="2301"/>
    <cellStyle name="Comma 2 33" xfId="2302"/>
    <cellStyle name="Comma 2 33 10" xfId="2303"/>
    <cellStyle name="Comma 2 33 11" xfId="2304"/>
    <cellStyle name="Comma 2 33 12" xfId="2305"/>
    <cellStyle name="Comma 2 33 13" xfId="2306"/>
    <cellStyle name="Comma 2 33 13 2" xfId="2307"/>
    <cellStyle name="Comma 2 33 14" xfId="2308"/>
    <cellStyle name="Comma 2 33 15" xfId="2309"/>
    <cellStyle name="Comma 2 33 16" xfId="2310"/>
    <cellStyle name="Comma 2 33 2" xfId="2311"/>
    <cellStyle name="Comma 2 33 2 10" xfId="2312"/>
    <cellStyle name="Comma 2 33 2 11" xfId="2313"/>
    <cellStyle name="Comma 2 33 2 12" xfId="2314"/>
    <cellStyle name="Comma 2 33 2 13" xfId="2315"/>
    <cellStyle name="Comma 2 33 2 13 2" xfId="2316"/>
    <cellStyle name="Comma 2 33 2 14" xfId="2317"/>
    <cellStyle name="Comma 2 33 2 15" xfId="2318"/>
    <cellStyle name="Comma 2 33 2 16" xfId="2319"/>
    <cellStyle name="Comma 2 33 2 2" xfId="2320"/>
    <cellStyle name="Comma 2 33 2 2 10" xfId="2321"/>
    <cellStyle name="Comma 2 33 2 2 11" xfId="2322"/>
    <cellStyle name="Comma 2 33 2 2 12" xfId="2323"/>
    <cellStyle name="Comma 2 33 2 2 12 2" xfId="2324"/>
    <cellStyle name="Comma 2 33 2 2 13" xfId="2325"/>
    <cellStyle name="Comma 2 33 2 2 14" xfId="2326"/>
    <cellStyle name="Comma 2 33 2 2 15" xfId="2327"/>
    <cellStyle name="Comma 2 33 2 2 2" xfId="2328"/>
    <cellStyle name="Comma 2 33 2 2 2 2" xfId="2329"/>
    <cellStyle name="Comma 2 33 2 2 2 2 2" xfId="2330"/>
    <cellStyle name="Comma 2 33 2 2 2 2 2 2" xfId="2331"/>
    <cellStyle name="Comma 2 33 2 2 2 2 2 2 2" xfId="2332"/>
    <cellStyle name="Comma 2 33 2 2 2 2 2 2 2 2" xfId="2333"/>
    <cellStyle name="Comma 2 33 2 2 2 2 2 2 3" xfId="2334"/>
    <cellStyle name="Comma 2 33 2 2 2 2 2 2 4" xfId="2335"/>
    <cellStyle name="Comma 2 33 2 2 2 2 2 2 5" xfId="2336"/>
    <cellStyle name="Comma 2 33 2 2 2 2 2 3" xfId="2337"/>
    <cellStyle name="Comma 2 33 2 2 2 2 2 3 2" xfId="2338"/>
    <cellStyle name="Comma 2 33 2 2 2 2 2 4" xfId="2339"/>
    <cellStyle name="Comma 2 33 2 2 2 2 2 5" xfId="2340"/>
    <cellStyle name="Comma 2 33 2 2 2 2 3" xfId="2341"/>
    <cellStyle name="Comma 2 33 2 2 2 2 4" xfId="2342"/>
    <cellStyle name="Comma 2 33 2 2 2 2 5" xfId="2343"/>
    <cellStyle name="Comma 2 33 2 2 2 2 6" xfId="2344"/>
    <cellStyle name="Comma 2 33 2 2 2 2 6 2" xfId="2345"/>
    <cellStyle name="Comma 2 33 2 2 2 2 7" xfId="2346"/>
    <cellStyle name="Comma 2 33 2 2 2 2 8" xfId="2347"/>
    <cellStyle name="Comma 2 33 2 2 2 2 9" xfId="2348"/>
    <cellStyle name="Comma 2 33 2 2 2 3" xfId="2349"/>
    <cellStyle name="Comma 2 33 2 2 2 3 2" xfId="2350"/>
    <cellStyle name="Comma 2 33 2 2 2 3 2 2" xfId="2351"/>
    <cellStyle name="Comma 2 33 2 2 2 3 2 2 2" xfId="2352"/>
    <cellStyle name="Comma 2 33 2 2 2 3 2 3" xfId="2353"/>
    <cellStyle name="Comma 2 33 2 2 2 3 2 4" xfId="2354"/>
    <cellStyle name="Comma 2 33 2 2 2 3 2 5" xfId="2355"/>
    <cellStyle name="Comma 2 33 2 2 2 3 3" xfId="2356"/>
    <cellStyle name="Comma 2 33 2 2 2 3 3 2" xfId="2357"/>
    <cellStyle name="Comma 2 33 2 2 2 3 4" xfId="2358"/>
    <cellStyle name="Comma 2 33 2 2 2 3 5" xfId="2359"/>
    <cellStyle name="Comma 2 33 2 2 2 4" xfId="2360"/>
    <cellStyle name="Comma 2 33 2 2 2 5" xfId="2361"/>
    <cellStyle name="Comma 2 33 2 2 2 6" xfId="2362"/>
    <cellStyle name="Comma 2 33 2 2 2 6 2" xfId="2363"/>
    <cellStyle name="Comma 2 33 2 2 2 7" xfId="2364"/>
    <cellStyle name="Comma 2 33 2 2 2 8" xfId="2365"/>
    <cellStyle name="Comma 2 33 2 2 2 9" xfId="2366"/>
    <cellStyle name="Comma 2 33 2 2 3" xfId="2367"/>
    <cellStyle name="Comma 2 33 2 2 4" xfId="2368"/>
    <cellStyle name="Comma 2 33 2 2 5" xfId="2369"/>
    <cellStyle name="Comma 2 33 2 2 6" xfId="2370"/>
    <cellStyle name="Comma 2 33 2 2 7" xfId="2371"/>
    <cellStyle name="Comma 2 33 2 2 8" xfId="2372"/>
    <cellStyle name="Comma 2 33 2 2 8 2" xfId="2373"/>
    <cellStyle name="Comma 2 33 2 2 8 2 2" xfId="2374"/>
    <cellStyle name="Comma 2 33 2 2 8 2 2 2" xfId="2375"/>
    <cellStyle name="Comma 2 33 2 2 8 2 3" xfId="2376"/>
    <cellStyle name="Comma 2 33 2 2 8 2 4" xfId="2377"/>
    <cellStyle name="Comma 2 33 2 2 8 2 5" xfId="2378"/>
    <cellStyle name="Comma 2 33 2 2 8 3" xfId="2379"/>
    <cellStyle name="Comma 2 33 2 2 8 3 2" xfId="2380"/>
    <cellStyle name="Comma 2 33 2 2 8 4" xfId="2381"/>
    <cellStyle name="Comma 2 33 2 2 8 5" xfId="2382"/>
    <cellStyle name="Comma 2 33 2 2 9" xfId="2383"/>
    <cellStyle name="Comma 2 33 2 3" xfId="2384"/>
    <cellStyle name="Comma 2 33 2 4" xfId="2385"/>
    <cellStyle name="Comma 2 33 2 4 2" xfId="2386"/>
    <cellStyle name="Comma 2 33 2 4 2 2" xfId="2387"/>
    <cellStyle name="Comma 2 33 2 4 2 2 2" xfId="2388"/>
    <cellStyle name="Comma 2 33 2 4 2 2 2 2" xfId="2389"/>
    <cellStyle name="Comma 2 33 2 4 2 2 2 2 2" xfId="2390"/>
    <cellStyle name="Comma 2 33 2 4 2 2 2 3" xfId="2391"/>
    <cellStyle name="Comma 2 33 2 4 2 2 2 4" xfId="2392"/>
    <cellStyle name="Comma 2 33 2 4 2 2 2 5" xfId="2393"/>
    <cellStyle name="Comma 2 33 2 4 2 2 3" xfId="2394"/>
    <cellStyle name="Comma 2 33 2 4 2 2 3 2" xfId="2395"/>
    <cellStyle name="Comma 2 33 2 4 2 2 4" xfId="2396"/>
    <cellStyle name="Comma 2 33 2 4 2 2 5" xfId="2397"/>
    <cellStyle name="Comma 2 33 2 4 2 3" xfId="2398"/>
    <cellStyle name="Comma 2 33 2 4 2 4" xfId="2399"/>
    <cellStyle name="Comma 2 33 2 4 2 5" xfId="2400"/>
    <cellStyle name="Comma 2 33 2 4 2 6" xfId="2401"/>
    <cellStyle name="Comma 2 33 2 4 2 6 2" xfId="2402"/>
    <cellStyle name="Comma 2 33 2 4 2 7" xfId="2403"/>
    <cellStyle name="Comma 2 33 2 4 2 8" xfId="2404"/>
    <cellStyle name="Comma 2 33 2 4 2 9" xfId="2405"/>
    <cellStyle name="Comma 2 33 2 4 3" xfId="2406"/>
    <cellStyle name="Comma 2 33 2 4 3 2" xfId="2407"/>
    <cellStyle name="Comma 2 33 2 4 3 2 2" xfId="2408"/>
    <cellStyle name="Comma 2 33 2 4 3 2 2 2" xfId="2409"/>
    <cellStyle name="Comma 2 33 2 4 3 2 3" xfId="2410"/>
    <cellStyle name="Comma 2 33 2 4 3 2 4" xfId="2411"/>
    <cellStyle name="Comma 2 33 2 4 3 2 5" xfId="2412"/>
    <cellStyle name="Comma 2 33 2 4 3 3" xfId="2413"/>
    <cellStyle name="Comma 2 33 2 4 3 3 2" xfId="2414"/>
    <cellStyle name="Comma 2 33 2 4 3 4" xfId="2415"/>
    <cellStyle name="Comma 2 33 2 4 3 5" xfId="2416"/>
    <cellStyle name="Comma 2 33 2 4 4" xfId="2417"/>
    <cellStyle name="Comma 2 33 2 4 5" xfId="2418"/>
    <cellStyle name="Comma 2 33 2 4 6" xfId="2419"/>
    <cellStyle name="Comma 2 33 2 4 6 2" xfId="2420"/>
    <cellStyle name="Comma 2 33 2 4 7" xfId="2421"/>
    <cellStyle name="Comma 2 33 2 4 8" xfId="2422"/>
    <cellStyle name="Comma 2 33 2 4 9" xfId="2423"/>
    <cellStyle name="Comma 2 33 2 5" xfId="2424"/>
    <cellStyle name="Comma 2 33 2 5 2" xfId="2425"/>
    <cellStyle name="Comma 2 33 2 5 3" xfId="2426"/>
    <cellStyle name="Comma 2 33 2 6" xfId="2427"/>
    <cellStyle name="Comma 2 33 2 6 2" xfId="2428"/>
    <cellStyle name="Comma 2 33 2 6 3" xfId="2429"/>
    <cellStyle name="Comma 2 33 2 7" xfId="2430"/>
    <cellStyle name="Comma 2 33 2 7 2" xfId="2431"/>
    <cellStyle name="Comma 2 33 2 7 3" xfId="2432"/>
    <cellStyle name="Comma 2 33 2 8" xfId="2433"/>
    <cellStyle name="Comma 2 33 2 8 2" xfId="2434"/>
    <cellStyle name="Comma 2 33 2 8 3" xfId="2435"/>
    <cellStyle name="Comma 2 33 2 9" xfId="2436"/>
    <cellStyle name="Comma 2 33 2 9 2" xfId="2437"/>
    <cellStyle name="Comma 2 33 2 9 2 2" xfId="2438"/>
    <cellStyle name="Comma 2 33 2 9 2 2 2" xfId="2439"/>
    <cellStyle name="Comma 2 33 2 9 2 3" xfId="2440"/>
    <cellStyle name="Comma 2 33 2 9 2 4" xfId="2441"/>
    <cellStyle name="Comma 2 33 2 9 2 5" xfId="2442"/>
    <cellStyle name="Comma 2 33 2 9 3" xfId="2443"/>
    <cellStyle name="Comma 2 33 2 9 3 2" xfId="2444"/>
    <cellStyle name="Comma 2 33 2 9 4" xfId="2445"/>
    <cellStyle name="Comma 2 33 2 9 5" xfId="2446"/>
    <cellStyle name="Comma 2 33 3" xfId="2447"/>
    <cellStyle name="Comma 2 33 3 10" xfId="2448"/>
    <cellStyle name="Comma 2 33 3 11" xfId="2449"/>
    <cellStyle name="Comma 2 33 3 12" xfId="2450"/>
    <cellStyle name="Comma 2 33 3 12 2" xfId="2451"/>
    <cellStyle name="Comma 2 33 3 13" xfId="2452"/>
    <cellStyle name="Comma 2 33 3 14" xfId="2453"/>
    <cellStyle name="Comma 2 33 3 15" xfId="2454"/>
    <cellStyle name="Comma 2 33 3 2" xfId="2455"/>
    <cellStyle name="Comma 2 33 3 2 2" xfId="2456"/>
    <cellStyle name="Comma 2 33 3 2 2 2" xfId="2457"/>
    <cellStyle name="Comma 2 33 3 2 2 2 2" xfId="2458"/>
    <cellStyle name="Comma 2 33 3 2 2 2 2 2" xfId="2459"/>
    <cellStyle name="Comma 2 33 3 2 2 2 2 2 2" xfId="2460"/>
    <cellStyle name="Comma 2 33 3 2 2 2 2 3" xfId="2461"/>
    <cellStyle name="Comma 2 33 3 2 2 2 2 4" xfId="2462"/>
    <cellStyle name="Comma 2 33 3 2 2 2 2 5" xfId="2463"/>
    <cellStyle name="Comma 2 33 3 2 2 2 3" xfId="2464"/>
    <cellStyle name="Comma 2 33 3 2 2 2 3 2" xfId="2465"/>
    <cellStyle name="Comma 2 33 3 2 2 2 4" xfId="2466"/>
    <cellStyle name="Comma 2 33 3 2 2 2 5" xfId="2467"/>
    <cellStyle name="Comma 2 33 3 2 2 3" xfId="2468"/>
    <cellStyle name="Comma 2 33 3 2 2 4" xfId="2469"/>
    <cellStyle name="Comma 2 33 3 2 2 5" xfId="2470"/>
    <cellStyle name="Comma 2 33 3 2 2 6" xfId="2471"/>
    <cellStyle name="Comma 2 33 3 2 2 6 2" xfId="2472"/>
    <cellStyle name="Comma 2 33 3 2 2 7" xfId="2473"/>
    <cellStyle name="Comma 2 33 3 2 2 8" xfId="2474"/>
    <cellStyle name="Comma 2 33 3 2 2 9" xfId="2475"/>
    <cellStyle name="Comma 2 33 3 2 3" xfId="2476"/>
    <cellStyle name="Comma 2 33 3 2 3 2" xfId="2477"/>
    <cellStyle name="Comma 2 33 3 2 3 2 2" xfId="2478"/>
    <cellStyle name="Comma 2 33 3 2 3 2 2 2" xfId="2479"/>
    <cellStyle name="Comma 2 33 3 2 3 2 3" xfId="2480"/>
    <cellStyle name="Comma 2 33 3 2 3 2 4" xfId="2481"/>
    <cellStyle name="Comma 2 33 3 2 3 2 5" xfId="2482"/>
    <cellStyle name="Comma 2 33 3 2 3 3" xfId="2483"/>
    <cellStyle name="Comma 2 33 3 2 3 3 2" xfId="2484"/>
    <cellStyle name="Comma 2 33 3 2 3 4" xfId="2485"/>
    <cellStyle name="Comma 2 33 3 2 3 5" xfId="2486"/>
    <cellStyle name="Comma 2 33 3 2 4" xfId="2487"/>
    <cellStyle name="Comma 2 33 3 2 5" xfId="2488"/>
    <cellStyle name="Comma 2 33 3 2 6" xfId="2489"/>
    <cellStyle name="Comma 2 33 3 2 6 2" xfId="2490"/>
    <cellStyle name="Comma 2 33 3 2 7" xfId="2491"/>
    <cellStyle name="Comma 2 33 3 2 8" xfId="2492"/>
    <cellStyle name="Comma 2 33 3 2 9" xfId="2493"/>
    <cellStyle name="Comma 2 33 3 3" xfId="2494"/>
    <cellStyle name="Comma 2 33 3 3 2" xfId="2495"/>
    <cellStyle name="Comma 2 33 3 3 3" xfId="2496"/>
    <cellStyle name="Comma 2 33 3 4" xfId="2497"/>
    <cellStyle name="Comma 2 33 3 4 2" xfId="2498"/>
    <cellStyle name="Comma 2 33 3 4 3" xfId="2499"/>
    <cellStyle name="Comma 2 33 3 5" xfId="2500"/>
    <cellStyle name="Comma 2 33 3 5 2" xfId="2501"/>
    <cellStyle name="Comma 2 33 3 5 3" xfId="2502"/>
    <cellStyle name="Comma 2 33 3 6" xfId="2503"/>
    <cellStyle name="Comma 2 33 3 6 2" xfId="2504"/>
    <cellStyle name="Comma 2 33 3 6 3" xfId="2505"/>
    <cellStyle name="Comma 2 33 3 7" xfId="2506"/>
    <cellStyle name="Comma 2 33 3 7 2" xfId="2507"/>
    <cellStyle name="Comma 2 33 3 7 3" xfId="2508"/>
    <cellStyle name="Comma 2 33 3 8" xfId="2509"/>
    <cellStyle name="Comma 2 33 3 8 2" xfId="2510"/>
    <cellStyle name="Comma 2 33 3 8 2 2" xfId="2511"/>
    <cellStyle name="Comma 2 33 3 8 2 2 2" xfId="2512"/>
    <cellStyle name="Comma 2 33 3 8 2 3" xfId="2513"/>
    <cellStyle name="Comma 2 33 3 8 2 4" xfId="2514"/>
    <cellStyle name="Comma 2 33 3 8 2 5" xfId="2515"/>
    <cellStyle name="Comma 2 33 3 8 3" xfId="2516"/>
    <cellStyle name="Comma 2 33 3 8 3 2" xfId="2517"/>
    <cellStyle name="Comma 2 33 3 8 4" xfId="2518"/>
    <cellStyle name="Comma 2 33 3 8 5" xfId="2519"/>
    <cellStyle name="Comma 2 33 3 9" xfId="2520"/>
    <cellStyle name="Comma 2 33 4" xfId="2521"/>
    <cellStyle name="Comma 2 33 4 2" xfId="2522"/>
    <cellStyle name="Comma 2 33 4 2 2" xfId="2523"/>
    <cellStyle name="Comma 2 33 4 2 2 2" xfId="2524"/>
    <cellStyle name="Comma 2 33 4 2 2 2 2" xfId="2525"/>
    <cellStyle name="Comma 2 33 4 2 2 2 2 2" xfId="2526"/>
    <cellStyle name="Comma 2 33 4 2 2 2 3" xfId="2527"/>
    <cellStyle name="Comma 2 33 4 2 2 2 4" xfId="2528"/>
    <cellStyle name="Comma 2 33 4 2 2 2 5" xfId="2529"/>
    <cellStyle name="Comma 2 33 4 2 2 3" xfId="2530"/>
    <cellStyle name="Comma 2 33 4 2 2 3 2" xfId="2531"/>
    <cellStyle name="Comma 2 33 4 2 2 4" xfId="2532"/>
    <cellStyle name="Comma 2 33 4 2 2 5" xfId="2533"/>
    <cellStyle name="Comma 2 33 4 2 3" xfId="2534"/>
    <cellStyle name="Comma 2 33 4 2 4" xfId="2535"/>
    <cellStyle name="Comma 2 33 4 2 5" xfId="2536"/>
    <cellStyle name="Comma 2 33 4 2 6" xfId="2537"/>
    <cellStyle name="Comma 2 33 4 2 6 2" xfId="2538"/>
    <cellStyle name="Comma 2 33 4 2 7" xfId="2539"/>
    <cellStyle name="Comma 2 33 4 2 8" xfId="2540"/>
    <cellStyle name="Comma 2 33 4 2 9" xfId="2541"/>
    <cellStyle name="Comma 2 33 4 3" xfId="2542"/>
    <cellStyle name="Comma 2 33 4 3 2" xfId="2543"/>
    <cellStyle name="Comma 2 33 4 3 2 2" xfId="2544"/>
    <cellStyle name="Comma 2 33 4 3 2 2 2" xfId="2545"/>
    <cellStyle name="Comma 2 33 4 3 2 3" xfId="2546"/>
    <cellStyle name="Comma 2 33 4 3 2 4" xfId="2547"/>
    <cellStyle name="Comma 2 33 4 3 2 5" xfId="2548"/>
    <cellStyle name="Comma 2 33 4 3 3" xfId="2549"/>
    <cellStyle name="Comma 2 33 4 3 3 2" xfId="2550"/>
    <cellStyle name="Comma 2 33 4 3 4" xfId="2551"/>
    <cellStyle name="Comma 2 33 4 3 5" xfId="2552"/>
    <cellStyle name="Comma 2 33 4 4" xfId="2553"/>
    <cellStyle name="Comma 2 33 4 5" xfId="2554"/>
    <cellStyle name="Comma 2 33 4 6" xfId="2555"/>
    <cellStyle name="Comma 2 33 4 6 2" xfId="2556"/>
    <cellStyle name="Comma 2 33 4 7" xfId="2557"/>
    <cellStyle name="Comma 2 33 4 8" xfId="2558"/>
    <cellStyle name="Comma 2 33 4 9" xfId="2559"/>
    <cellStyle name="Comma 2 33 5" xfId="2560"/>
    <cellStyle name="Comma 2 33 6" xfId="2561"/>
    <cellStyle name="Comma 2 33 7" xfId="2562"/>
    <cellStyle name="Comma 2 33 8" xfId="2563"/>
    <cellStyle name="Comma 2 33 9" xfId="2564"/>
    <cellStyle name="Comma 2 33 9 2" xfId="2565"/>
    <cellStyle name="Comma 2 33 9 2 2" xfId="2566"/>
    <cellStyle name="Comma 2 33 9 2 2 2" xfId="2567"/>
    <cellStyle name="Comma 2 33 9 2 3" xfId="2568"/>
    <cellStyle name="Comma 2 33 9 2 4" xfId="2569"/>
    <cellStyle name="Comma 2 33 9 2 5" xfId="2570"/>
    <cellStyle name="Comma 2 33 9 3" xfId="2571"/>
    <cellStyle name="Comma 2 33 9 3 2" xfId="2572"/>
    <cellStyle name="Comma 2 33 9 4" xfId="2573"/>
    <cellStyle name="Comma 2 33 9 5" xfId="2574"/>
    <cellStyle name="Comma 2 34" xfId="2575"/>
    <cellStyle name="Comma 2 34 10" xfId="2576"/>
    <cellStyle name="Comma 2 34 11" xfId="2577"/>
    <cellStyle name="Comma 2 34 12" xfId="2578"/>
    <cellStyle name="Comma 2 34 12 2" xfId="2579"/>
    <cellStyle name="Comma 2 34 13" xfId="2580"/>
    <cellStyle name="Comma 2 34 14" xfId="2581"/>
    <cellStyle name="Comma 2 34 15" xfId="2582"/>
    <cellStyle name="Comma 2 34 2" xfId="2583"/>
    <cellStyle name="Comma 2 34 2 2" xfId="2584"/>
    <cellStyle name="Comma 2 34 2 2 2" xfId="2585"/>
    <cellStyle name="Comma 2 34 2 2 2 2" xfId="2586"/>
    <cellStyle name="Comma 2 34 2 2 2 2 2" xfId="2587"/>
    <cellStyle name="Comma 2 34 2 2 2 2 2 2" xfId="2588"/>
    <cellStyle name="Comma 2 34 2 2 2 2 3" xfId="2589"/>
    <cellStyle name="Comma 2 34 2 2 2 2 4" xfId="2590"/>
    <cellStyle name="Comma 2 34 2 2 2 2 5" xfId="2591"/>
    <cellStyle name="Comma 2 34 2 2 2 3" xfId="2592"/>
    <cellStyle name="Comma 2 34 2 2 2 3 2" xfId="2593"/>
    <cellStyle name="Comma 2 34 2 2 2 4" xfId="2594"/>
    <cellStyle name="Comma 2 34 2 2 2 5" xfId="2595"/>
    <cellStyle name="Comma 2 34 2 2 3" xfId="2596"/>
    <cellStyle name="Comma 2 34 2 2 4" xfId="2597"/>
    <cellStyle name="Comma 2 34 2 2 5" xfId="2598"/>
    <cellStyle name="Comma 2 34 2 2 6" xfId="2599"/>
    <cellStyle name="Comma 2 34 2 2 6 2" xfId="2600"/>
    <cellStyle name="Comma 2 34 2 2 7" xfId="2601"/>
    <cellStyle name="Comma 2 34 2 2 8" xfId="2602"/>
    <cellStyle name="Comma 2 34 2 2 9" xfId="2603"/>
    <cellStyle name="Comma 2 34 2 3" xfId="2604"/>
    <cellStyle name="Comma 2 34 2 3 2" xfId="2605"/>
    <cellStyle name="Comma 2 34 2 3 2 2" xfId="2606"/>
    <cellStyle name="Comma 2 34 2 3 2 2 2" xfId="2607"/>
    <cellStyle name="Comma 2 34 2 3 2 3" xfId="2608"/>
    <cellStyle name="Comma 2 34 2 3 2 4" xfId="2609"/>
    <cellStyle name="Comma 2 34 2 3 2 5" xfId="2610"/>
    <cellStyle name="Comma 2 34 2 3 3" xfId="2611"/>
    <cellStyle name="Comma 2 34 2 3 3 2" xfId="2612"/>
    <cellStyle name="Comma 2 34 2 3 4" xfId="2613"/>
    <cellStyle name="Comma 2 34 2 3 5" xfId="2614"/>
    <cellStyle name="Comma 2 34 2 4" xfId="2615"/>
    <cellStyle name="Comma 2 34 2 5" xfId="2616"/>
    <cellStyle name="Comma 2 34 2 6" xfId="2617"/>
    <cellStyle name="Comma 2 34 2 6 2" xfId="2618"/>
    <cellStyle name="Comma 2 34 2 7" xfId="2619"/>
    <cellStyle name="Comma 2 34 2 8" xfId="2620"/>
    <cellStyle name="Comma 2 34 2 9" xfId="2621"/>
    <cellStyle name="Comma 2 34 3" xfId="2622"/>
    <cellStyle name="Comma 2 34 4" xfId="2623"/>
    <cellStyle name="Comma 2 34 5" xfId="2624"/>
    <cellStyle name="Comma 2 34 6" xfId="2625"/>
    <cellStyle name="Comma 2 34 7" xfId="2626"/>
    <cellStyle name="Comma 2 34 8" xfId="2627"/>
    <cellStyle name="Comma 2 34 8 2" xfId="2628"/>
    <cellStyle name="Comma 2 34 8 2 2" xfId="2629"/>
    <cellStyle name="Comma 2 34 8 2 2 2" xfId="2630"/>
    <cellStyle name="Comma 2 34 8 2 3" xfId="2631"/>
    <cellStyle name="Comma 2 34 8 2 4" xfId="2632"/>
    <cellStyle name="Comma 2 34 8 2 5" xfId="2633"/>
    <cellStyle name="Comma 2 34 8 3" xfId="2634"/>
    <cellStyle name="Comma 2 34 8 3 2" xfId="2635"/>
    <cellStyle name="Comma 2 34 8 4" xfId="2636"/>
    <cellStyle name="Comma 2 34 8 5" xfId="2637"/>
    <cellStyle name="Comma 2 34 9" xfId="2638"/>
    <cellStyle name="Comma 2 35" xfId="2639"/>
    <cellStyle name="Comma 2 36" xfId="2640"/>
    <cellStyle name="Comma 2 36 2" xfId="2641"/>
    <cellStyle name="Comma 2 36 2 2" xfId="2642"/>
    <cellStyle name="Comma 2 36 2 2 2" xfId="2643"/>
    <cellStyle name="Comma 2 36 2 2 2 2" xfId="2644"/>
    <cellStyle name="Comma 2 36 2 2 2 2 2" xfId="2645"/>
    <cellStyle name="Comma 2 36 2 2 2 3" xfId="2646"/>
    <cellStyle name="Comma 2 36 2 2 2 4" xfId="2647"/>
    <cellStyle name="Comma 2 36 2 2 2 5" xfId="2648"/>
    <cellStyle name="Comma 2 36 2 2 3" xfId="2649"/>
    <cellStyle name="Comma 2 36 2 2 3 2" xfId="2650"/>
    <cellStyle name="Comma 2 36 2 2 4" xfId="2651"/>
    <cellStyle name="Comma 2 36 2 2 5" xfId="2652"/>
    <cellStyle name="Comma 2 36 2 3" xfId="2653"/>
    <cellStyle name="Comma 2 36 2 4" xfId="2654"/>
    <cellStyle name="Comma 2 36 2 5" xfId="2655"/>
    <cellStyle name="Comma 2 36 2 6" xfId="2656"/>
    <cellStyle name="Comma 2 36 2 6 2" xfId="2657"/>
    <cellStyle name="Comma 2 36 2 7" xfId="2658"/>
    <cellStyle name="Comma 2 36 2 8" xfId="2659"/>
    <cellStyle name="Comma 2 36 2 9" xfId="2660"/>
    <cellStyle name="Comma 2 36 3" xfId="2661"/>
    <cellStyle name="Comma 2 36 3 2" xfId="2662"/>
    <cellStyle name="Comma 2 36 3 2 2" xfId="2663"/>
    <cellStyle name="Comma 2 36 3 2 2 2" xfId="2664"/>
    <cellStyle name="Comma 2 36 3 2 3" xfId="2665"/>
    <cellStyle name="Comma 2 36 3 2 4" xfId="2666"/>
    <cellStyle name="Comma 2 36 3 2 5" xfId="2667"/>
    <cellStyle name="Comma 2 36 3 3" xfId="2668"/>
    <cellStyle name="Comma 2 36 3 3 2" xfId="2669"/>
    <cellStyle name="Comma 2 36 3 4" xfId="2670"/>
    <cellStyle name="Comma 2 36 3 5" xfId="2671"/>
    <cellStyle name="Comma 2 36 4" xfId="2672"/>
    <cellStyle name="Comma 2 36 5" xfId="2673"/>
    <cellStyle name="Comma 2 36 6" xfId="2674"/>
    <cellStyle name="Comma 2 36 6 2" xfId="2675"/>
    <cellStyle name="Comma 2 36 7" xfId="2676"/>
    <cellStyle name="Comma 2 36 8" xfId="2677"/>
    <cellStyle name="Comma 2 36 9" xfId="2678"/>
    <cellStyle name="Comma 2 37" xfId="2679"/>
    <cellStyle name="Comma 2 37 2" xfId="2680"/>
    <cellStyle name="Comma 2 37 3" xfId="2681"/>
    <cellStyle name="Comma 2 38" xfId="2682"/>
    <cellStyle name="Comma 2 38 2" xfId="2683"/>
    <cellStyle name="Comma 2 38 3" xfId="2684"/>
    <cellStyle name="Comma 2 39" xfId="2685"/>
    <cellStyle name="Comma 2 39 2" xfId="2686"/>
    <cellStyle name="Comma 2 39 3" xfId="2687"/>
    <cellStyle name="Comma 2 4" xfId="107"/>
    <cellStyle name="Comma 2 4 2" xfId="2689"/>
    <cellStyle name="Comma 2 4 3" xfId="2690"/>
    <cellStyle name="Comma 2 4 4" xfId="2688"/>
    <cellStyle name="Comma 2 40" xfId="2691"/>
    <cellStyle name="Comma 2 40 2" xfId="2692"/>
    <cellStyle name="Comma 2 40 3" xfId="2693"/>
    <cellStyle name="Comma 2 41" xfId="2694"/>
    <cellStyle name="Comma 2 41 2" xfId="2695"/>
    <cellStyle name="Comma 2 41 2 2" xfId="2696"/>
    <cellStyle name="Comma 2 41 2 2 2" xfId="2697"/>
    <cellStyle name="Comma 2 41 2 3" xfId="2698"/>
    <cellStyle name="Comma 2 41 2 4" xfId="2699"/>
    <cellStyle name="Comma 2 41 2 5" xfId="2700"/>
    <cellStyle name="Comma 2 41 3" xfId="2701"/>
    <cellStyle name="Comma 2 41 3 2" xfId="2702"/>
    <cellStyle name="Comma 2 41 4" xfId="2703"/>
    <cellStyle name="Comma 2 41 5" xfId="2704"/>
    <cellStyle name="Comma 2 42" xfId="2705"/>
    <cellStyle name="Comma 2 43" xfId="2706"/>
    <cellStyle name="Comma 2 44" xfId="2707"/>
    <cellStyle name="Comma 2 45" xfId="2708"/>
    <cellStyle name="Comma 2 46" xfId="2709"/>
    <cellStyle name="Comma 2 47" xfId="2710"/>
    <cellStyle name="Comma 2 48" xfId="2711"/>
    <cellStyle name="Comma 2 49" xfId="2712"/>
    <cellStyle name="Comma 2 5" xfId="108"/>
    <cellStyle name="Comma 2 5 2" xfId="2714"/>
    <cellStyle name="Comma 2 5 3" xfId="2715"/>
    <cellStyle name="Comma 2 5 4" xfId="2713"/>
    <cellStyle name="Comma 2 50" xfId="2716"/>
    <cellStyle name="Comma 2 51" xfId="2717"/>
    <cellStyle name="Comma 2 52" xfId="2718"/>
    <cellStyle name="Comma 2 53" xfId="2719"/>
    <cellStyle name="Comma 2 54" xfId="2720"/>
    <cellStyle name="Comma 2 55" xfId="2721"/>
    <cellStyle name="Comma 2 56" xfId="2722"/>
    <cellStyle name="Comma 2 57" xfId="2723"/>
    <cellStyle name="Comma 2 58" xfId="2724"/>
    <cellStyle name="Comma 2 59" xfId="2725"/>
    <cellStyle name="Comma 2 6" xfId="109"/>
    <cellStyle name="Comma 2 6 2" xfId="2726"/>
    <cellStyle name="Comma 2 6 3" xfId="2727"/>
    <cellStyle name="Comma 2 60" xfId="2728"/>
    <cellStyle name="Comma 2 61" xfId="2729"/>
    <cellStyle name="Comma 2 62" xfId="2730"/>
    <cellStyle name="Comma 2 63" xfId="2731"/>
    <cellStyle name="Comma 2 64" xfId="2732"/>
    <cellStyle name="Comma 2 65" xfId="2733"/>
    <cellStyle name="Comma 2 66" xfId="2734"/>
    <cellStyle name="Comma 2 67" xfId="2735"/>
    <cellStyle name="Comma 2 68" xfId="2736"/>
    <cellStyle name="Comma 2 69" xfId="2737"/>
    <cellStyle name="Comma 2 7" xfId="2738"/>
    <cellStyle name="Comma 2 7 2" xfId="2739"/>
    <cellStyle name="Comma 2 7 3" xfId="2740"/>
    <cellStyle name="Comma 2 70" xfId="2741"/>
    <cellStyle name="Comma 2 71" xfId="2742"/>
    <cellStyle name="Comma 2 72" xfId="2743"/>
    <cellStyle name="Comma 2 73" xfId="2744"/>
    <cellStyle name="Comma 2 74" xfId="2745"/>
    <cellStyle name="Comma 2 75" xfId="2746"/>
    <cellStyle name="Comma 2 76" xfId="2747"/>
    <cellStyle name="Comma 2 77" xfId="2748"/>
    <cellStyle name="Comma 2 78" xfId="2749"/>
    <cellStyle name="Comma 2 79" xfId="2750"/>
    <cellStyle name="Comma 2 8" xfId="2751"/>
    <cellStyle name="Comma 2 8 2" xfId="2752"/>
    <cellStyle name="Comma 2 8 3" xfId="2753"/>
    <cellStyle name="Comma 2 80" xfId="2754"/>
    <cellStyle name="Comma 2 81" xfId="2755"/>
    <cellStyle name="Comma 2 82" xfId="2756"/>
    <cellStyle name="Comma 2 82 2" xfId="2757"/>
    <cellStyle name="Comma 2 83" xfId="2758"/>
    <cellStyle name="Comma 2 84" xfId="2759"/>
    <cellStyle name="Comma 2 85" xfId="2760"/>
    <cellStyle name="Comma 2 86" xfId="2761"/>
    <cellStyle name="Comma 2 87" xfId="2762"/>
    <cellStyle name="Comma 2 88" xfId="2763"/>
    <cellStyle name="Comma 2 89" xfId="506"/>
    <cellStyle name="Comma 2 9" xfId="2764"/>
    <cellStyle name="Comma 2 9 2" xfId="2765"/>
    <cellStyle name="Comma 2 9 3" xfId="2766"/>
    <cellStyle name="Comma 20" xfId="110"/>
    <cellStyle name="Comma 20 2" xfId="111"/>
    <cellStyle name="Comma 21" xfId="112"/>
    <cellStyle name="Comma 21 2" xfId="113"/>
    <cellStyle name="Comma 22" xfId="114"/>
    <cellStyle name="Comma 22 2" xfId="115"/>
    <cellStyle name="Comma 23" xfId="116"/>
    <cellStyle name="Comma 23 2" xfId="117"/>
    <cellStyle name="Comma 24" xfId="118"/>
    <cellStyle name="Comma 24 2" xfId="119"/>
    <cellStyle name="Comma 25" xfId="120"/>
    <cellStyle name="Comma 25 2" xfId="121"/>
    <cellStyle name="Comma 26" xfId="122"/>
    <cellStyle name="Comma 26 2" xfId="123"/>
    <cellStyle name="Comma 27" xfId="124"/>
    <cellStyle name="Comma 27 2" xfId="125"/>
    <cellStyle name="Comma 28" xfId="126"/>
    <cellStyle name="Comma 28 2" xfId="127"/>
    <cellStyle name="Comma 29" xfId="128"/>
    <cellStyle name="Comma 29 2" xfId="129"/>
    <cellStyle name="Comma 3" xfId="130"/>
    <cellStyle name="Comma 3 10" xfId="2768"/>
    <cellStyle name="Comma 3 11" xfId="2769"/>
    <cellStyle name="Comma 3 12" xfId="2770"/>
    <cellStyle name="Comma 3 13" xfId="2771"/>
    <cellStyle name="Comma 3 13 2" xfId="2772"/>
    <cellStyle name="Comma 3 14" xfId="2773"/>
    <cellStyle name="Comma 3 14 2" xfId="2774"/>
    <cellStyle name="Comma 3 15" xfId="2775"/>
    <cellStyle name="Comma 3 16" xfId="2776"/>
    <cellStyle name="Comma 3 17" xfId="2777"/>
    <cellStyle name="Comma 3 18" xfId="2778"/>
    <cellStyle name="Comma 3 19" xfId="2779"/>
    <cellStyle name="Comma 3 2" xfId="131"/>
    <cellStyle name="Comma 3 2 2" xfId="132"/>
    <cellStyle name="Comma 3 2 2 2" xfId="2782"/>
    <cellStyle name="Comma 3 2 2 3" xfId="2783"/>
    <cellStyle name="Comma 3 2 2 4" xfId="2781"/>
    <cellStyle name="Comma 3 2 3" xfId="2784"/>
    <cellStyle name="Comma 3 2 3 2" xfId="2785"/>
    <cellStyle name="Comma 3 2 3 3" xfId="2786"/>
    <cellStyle name="Comma 3 2 4" xfId="2787"/>
    <cellStyle name="Comma 3 2 4 2" xfId="2788"/>
    <cellStyle name="Comma 3 2 4 3" xfId="2789"/>
    <cellStyle name="Comma 3 2 5" xfId="2790"/>
    <cellStyle name="Comma 3 2 5 2" xfId="2791"/>
    <cellStyle name="Comma 3 2 5 3" xfId="2792"/>
    <cellStyle name="Comma 3 2 6" xfId="2793"/>
    <cellStyle name="Comma 3 2 6 2" xfId="2794"/>
    <cellStyle name="Comma 3 2 6 3" xfId="2795"/>
    <cellStyle name="Comma 3 2 7" xfId="2796"/>
    <cellStyle name="Comma 3 2 8" xfId="2797"/>
    <cellStyle name="Comma 3 2 9" xfId="2780"/>
    <cellStyle name="Comma 3 20" xfId="2798"/>
    <cellStyle name="Comma 3 21" xfId="2799"/>
    <cellStyle name="Comma 3 22" xfId="2800"/>
    <cellStyle name="Comma 3 23" xfId="2801"/>
    <cellStyle name="Comma 3 24" xfId="2802"/>
    <cellStyle name="Comma 3 25" xfId="2803"/>
    <cellStyle name="Comma 3 26" xfId="2804"/>
    <cellStyle name="Comma 3 27" xfId="2805"/>
    <cellStyle name="Comma 3 28" xfId="2806"/>
    <cellStyle name="Comma 3 29" xfId="2807"/>
    <cellStyle name="Comma 3 3" xfId="2808"/>
    <cellStyle name="Comma 3 3 2" xfId="2809"/>
    <cellStyle name="Comma 3 3 2 2" xfId="2810"/>
    <cellStyle name="Comma 3 3 2 3" xfId="2811"/>
    <cellStyle name="Comma 3 3 3" xfId="2812"/>
    <cellStyle name="Comma 3 3 3 2" xfId="2813"/>
    <cellStyle name="Comma 3 3 3 3" xfId="2814"/>
    <cellStyle name="Comma 3 3 4" xfId="2815"/>
    <cellStyle name="Comma 3 3 4 2" xfId="2816"/>
    <cellStyle name="Comma 3 3 4 3" xfId="2817"/>
    <cellStyle name="Comma 3 3 5" xfId="2818"/>
    <cellStyle name="Comma 3 3 5 2" xfId="2819"/>
    <cellStyle name="Comma 3 3 5 3" xfId="2820"/>
    <cellStyle name="Comma 3 3 6" xfId="2821"/>
    <cellStyle name="Comma 3 3 6 2" xfId="2822"/>
    <cellStyle name="Comma 3 3 6 3" xfId="2823"/>
    <cellStyle name="Comma 3 3 7" xfId="2824"/>
    <cellStyle name="Comma 3 3 8" xfId="2825"/>
    <cellStyle name="Comma 3 30" xfId="2826"/>
    <cellStyle name="Comma 3 31" xfId="2827"/>
    <cellStyle name="Comma 3 32" xfId="2828"/>
    <cellStyle name="Comma 3 33" xfId="2829"/>
    <cellStyle name="Comma 3 34" xfId="2830"/>
    <cellStyle name="Comma 3 35" xfId="2831"/>
    <cellStyle name="Comma 3 36" xfId="2832"/>
    <cellStyle name="Comma 3 37" xfId="2833"/>
    <cellStyle name="Comma 3 38" xfId="2834"/>
    <cellStyle name="Comma 3 39" xfId="2767"/>
    <cellStyle name="Comma 3 4" xfId="2835"/>
    <cellStyle name="Comma 3 4 2" xfId="2836"/>
    <cellStyle name="Comma 3 4 3" xfId="2837"/>
    <cellStyle name="Comma 3 40" xfId="401"/>
    <cellStyle name="Comma 3 5" xfId="2838"/>
    <cellStyle name="Comma 3 6" xfId="2839"/>
    <cellStyle name="Comma 3 7" xfId="2840"/>
    <cellStyle name="Comma 3 8" xfId="2841"/>
    <cellStyle name="Comma 3 9" xfId="2842"/>
    <cellStyle name="Comma 30" xfId="133"/>
    <cellStyle name="Comma 30 2" xfId="134"/>
    <cellStyle name="Comma 31" xfId="135"/>
    <cellStyle name="Comma 31 2" xfId="136"/>
    <cellStyle name="Comma 32" xfId="137"/>
    <cellStyle name="Comma 32 2" xfId="138"/>
    <cellStyle name="Comma 33" xfId="139"/>
    <cellStyle name="Comma 33 2" xfId="140"/>
    <cellStyle name="Comma 34" xfId="141"/>
    <cellStyle name="Comma 34 2" xfId="142"/>
    <cellStyle name="Comma 35" xfId="143"/>
    <cellStyle name="Comma 35 2" xfId="144"/>
    <cellStyle name="Comma 36" xfId="145"/>
    <cellStyle name="Comma 36 2" xfId="146"/>
    <cellStyle name="Comma 37" xfId="147"/>
    <cellStyle name="Comma 37 2" xfId="148"/>
    <cellStyle name="Comma 38" xfId="149"/>
    <cellStyle name="Comma 38 2" xfId="150"/>
    <cellStyle name="Comma 39" xfId="151"/>
    <cellStyle name="Comma 39 2" xfId="152"/>
    <cellStyle name="Comma 4" xfId="153"/>
    <cellStyle name="Comma 4 10" xfId="2844"/>
    <cellStyle name="Comma 4 10 2" xfId="2845"/>
    <cellStyle name="Comma 4 10 3" xfId="2846"/>
    <cellStyle name="Comma 4 11" xfId="2847"/>
    <cellStyle name="Comma 4 12" xfId="2848"/>
    <cellStyle name="Comma 4 13" xfId="2849"/>
    <cellStyle name="Comma 4 14" xfId="2850"/>
    <cellStyle name="Comma 4 15" xfId="2851"/>
    <cellStyle name="Comma 4 16" xfId="2852"/>
    <cellStyle name="Comma 4 17" xfId="2853"/>
    <cellStyle name="Comma 4 18" xfId="2854"/>
    <cellStyle name="Comma 4 19" xfId="2855"/>
    <cellStyle name="Comma 4 2" xfId="2856"/>
    <cellStyle name="Comma 4 2 2" xfId="2857"/>
    <cellStyle name="Comma 4 2 2 2" xfId="2858"/>
    <cellStyle name="Comma 4 2 2 3" xfId="2859"/>
    <cellStyle name="Comma 4 2 3" xfId="2860"/>
    <cellStyle name="Comma 4 2 3 2" xfId="2861"/>
    <cellStyle name="Comma 4 2 3 3" xfId="2862"/>
    <cellStyle name="Comma 4 2 4" xfId="2863"/>
    <cellStyle name="Comma 4 2 4 2" xfId="2864"/>
    <cellStyle name="Comma 4 2 4 3" xfId="2865"/>
    <cellStyle name="Comma 4 2 5" xfId="2866"/>
    <cellStyle name="Comma 4 2 5 2" xfId="2867"/>
    <cellStyle name="Comma 4 2 5 3" xfId="2868"/>
    <cellStyle name="Comma 4 2 6" xfId="2869"/>
    <cellStyle name="Comma 4 2 6 2" xfId="2870"/>
    <cellStyle name="Comma 4 2 6 3" xfId="2871"/>
    <cellStyle name="Comma 4 2 7" xfId="2872"/>
    <cellStyle name="Comma 4 2 8" xfId="2873"/>
    <cellStyle name="Comma 4 20" xfId="2874"/>
    <cellStyle name="Comma 4 21" xfId="2875"/>
    <cellStyle name="Comma 4 22" xfId="2876"/>
    <cellStyle name="Comma 4 23" xfId="2877"/>
    <cellStyle name="Comma 4 24" xfId="2878"/>
    <cellStyle name="Comma 4 25" xfId="2879"/>
    <cellStyle name="Comma 4 26" xfId="2880"/>
    <cellStyle name="Comma 4 27" xfId="2881"/>
    <cellStyle name="Comma 4 28" xfId="2882"/>
    <cellStyle name="Comma 4 29" xfId="2883"/>
    <cellStyle name="Comma 4 3" xfId="2884"/>
    <cellStyle name="Comma 4 3 2" xfId="2885"/>
    <cellStyle name="Comma 4 3 2 2" xfId="2886"/>
    <cellStyle name="Comma 4 3 2 3" xfId="2887"/>
    <cellStyle name="Comma 4 3 3" xfId="2888"/>
    <cellStyle name="Comma 4 3 3 2" xfId="2889"/>
    <cellStyle name="Comma 4 3 3 3" xfId="2890"/>
    <cellStyle name="Comma 4 3 4" xfId="2891"/>
    <cellStyle name="Comma 4 3 4 2" xfId="2892"/>
    <cellStyle name="Comma 4 3 4 3" xfId="2893"/>
    <cellStyle name="Comma 4 3 5" xfId="2894"/>
    <cellStyle name="Comma 4 3 5 2" xfId="2895"/>
    <cellStyle name="Comma 4 3 5 3" xfId="2896"/>
    <cellStyle name="Comma 4 3 6" xfId="2897"/>
    <cellStyle name="Comma 4 3 6 2" xfId="2898"/>
    <cellStyle name="Comma 4 3 6 3" xfId="2899"/>
    <cellStyle name="Comma 4 3 7" xfId="2900"/>
    <cellStyle name="Comma 4 3 8" xfId="2901"/>
    <cellStyle name="Comma 4 30" xfId="2902"/>
    <cellStyle name="Comma 4 31" xfId="2903"/>
    <cellStyle name="Comma 4 32" xfId="2904"/>
    <cellStyle name="Comma 4 33" xfId="2905"/>
    <cellStyle name="Comma 4 33 10" xfId="2906"/>
    <cellStyle name="Comma 4 33 11" xfId="2907"/>
    <cellStyle name="Comma 4 33 12" xfId="2908"/>
    <cellStyle name="Comma 4 33 13" xfId="2909"/>
    <cellStyle name="Comma 4 33 13 2" xfId="2910"/>
    <cellStyle name="Comma 4 33 14" xfId="2911"/>
    <cellStyle name="Comma 4 33 15" xfId="2912"/>
    <cellStyle name="Comma 4 33 16" xfId="2913"/>
    <cellStyle name="Comma 4 33 2" xfId="2914"/>
    <cellStyle name="Comma 4 33 2 10" xfId="2915"/>
    <cellStyle name="Comma 4 33 2 11" xfId="2916"/>
    <cellStyle name="Comma 4 33 2 12" xfId="2917"/>
    <cellStyle name="Comma 4 33 2 13" xfId="2918"/>
    <cellStyle name="Comma 4 33 2 13 2" xfId="2919"/>
    <cellStyle name="Comma 4 33 2 14" xfId="2920"/>
    <cellStyle name="Comma 4 33 2 15" xfId="2921"/>
    <cellStyle name="Comma 4 33 2 16" xfId="2922"/>
    <cellStyle name="Comma 4 33 2 2" xfId="2923"/>
    <cellStyle name="Comma 4 33 2 2 10" xfId="2924"/>
    <cellStyle name="Comma 4 33 2 2 11" xfId="2925"/>
    <cellStyle name="Comma 4 33 2 2 12" xfId="2926"/>
    <cellStyle name="Comma 4 33 2 2 12 2" xfId="2927"/>
    <cellStyle name="Comma 4 33 2 2 13" xfId="2928"/>
    <cellStyle name="Comma 4 33 2 2 14" xfId="2929"/>
    <cellStyle name="Comma 4 33 2 2 15" xfId="2930"/>
    <cellStyle name="Comma 4 33 2 2 2" xfId="2931"/>
    <cellStyle name="Comma 4 33 2 2 2 2" xfId="2932"/>
    <cellStyle name="Comma 4 33 2 2 2 2 2" xfId="2933"/>
    <cellStyle name="Comma 4 33 2 2 2 2 2 2" xfId="2934"/>
    <cellStyle name="Comma 4 33 2 2 2 2 2 2 2" xfId="2935"/>
    <cellStyle name="Comma 4 33 2 2 2 2 2 2 2 2" xfId="2936"/>
    <cellStyle name="Comma 4 33 2 2 2 2 2 2 3" xfId="2937"/>
    <cellStyle name="Comma 4 33 2 2 2 2 2 2 4" xfId="2938"/>
    <cellStyle name="Comma 4 33 2 2 2 2 2 2 5" xfId="2939"/>
    <cellStyle name="Comma 4 33 2 2 2 2 2 3" xfId="2940"/>
    <cellStyle name="Comma 4 33 2 2 2 2 2 3 2" xfId="2941"/>
    <cellStyle name="Comma 4 33 2 2 2 2 2 4" xfId="2942"/>
    <cellStyle name="Comma 4 33 2 2 2 2 2 5" xfId="2943"/>
    <cellStyle name="Comma 4 33 2 2 2 2 3" xfId="2944"/>
    <cellStyle name="Comma 4 33 2 2 2 2 4" xfId="2945"/>
    <cellStyle name="Comma 4 33 2 2 2 2 5" xfId="2946"/>
    <cellStyle name="Comma 4 33 2 2 2 2 6" xfId="2947"/>
    <cellStyle name="Comma 4 33 2 2 2 2 6 2" xfId="2948"/>
    <cellStyle name="Comma 4 33 2 2 2 2 7" xfId="2949"/>
    <cellStyle name="Comma 4 33 2 2 2 2 8" xfId="2950"/>
    <cellStyle name="Comma 4 33 2 2 2 2 9" xfId="2951"/>
    <cellStyle name="Comma 4 33 2 2 2 3" xfId="2952"/>
    <cellStyle name="Comma 4 33 2 2 2 3 2" xfId="2953"/>
    <cellStyle name="Comma 4 33 2 2 2 3 2 2" xfId="2954"/>
    <cellStyle name="Comma 4 33 2 2 2 3 2 2 2" xfId="2955"/>
    <cellStyle name="Comma 4 33 2 2 2 3 2 3" xfId="2956"/>
    <cellStyle name="Comma 4 33 2 2 2 3 2 4" xfId="2957"/>
    <cellStyle name="Comma 4 33 2 2 2 3 2 5" xfId="2958"/>
    <cellStyle name="Comma 4 33 2 2 2 3 3" xfId="2959"/>
    <cellStyle name="Comma 4 33 2 2 2 3 3 2" xfId="2960"/>
    <cellStyle name="Comma 4 33 2 2 2 3 4" xfId="2961"/>
    <cellStyle name="Comma 4 33 2 2 2 3 5" xfId="2962"/>
    <cellStyle name="Comma 4 33 2 2 2 4" xfId="2963"/>
    <cellStyle name="Comma 4 33 2 2 2 5" xfId="2964"/>
    <cellStyle name="Comma 4 33 2 2 2 6" xfId="2965"/>
    <cellStyle name="Comma 4 33 2 2 2 6 2" xfId="2966"/>
    <cellStyle name="Comma 4 33 2 2 2 7" xfId="2967"/>
    <cellStyle name="Comma 4 33 2 2 2 8" xfId="2968"/>
    <cellStyle name="Comma 4 33 2 2 2 9" xfId="2969"/>
    <cellStyle name="Comma 4 33 2 2 3" xfId="2970"/>
    <cellStyle name="Comma 4 33 2 2 3 2" xfId="2971"/>
    <cellStyle name="Comma 4 33 2 2 3 3" xfId="2972"/>
    <cellStyle name="Comma 4 33 2 2 4" xfId="2973"/>
    <cellStyle name="Comma 4 33 2 2 4 2" xfId="2974"/>
    <cellStyle name="Comma 4 33 2 2 4 3" xfId="2975"/>
    <cellStyle name="Comma 4 33 2 2 5" xfId="2976"/>
    <cellStyle name="Comma 4 33 2 2 5 2" xfId="2977"/>
    <cellStyle name="Comma 4 33 2 2 5 3" xfId="2978"/>
    <cellStyle name="Comma 4 33 2 2 6" xfId="2979"/>
    <cellStyle name="Comma 4 33 2 2 6 2" xfId="2980"/>
    <cellStyle name="Comma 4 33 2 2 6 3" xfId="2981"/>
    <cellStyle name="Comma 4 33 2 2 7" xfId="2982"/>
    <cellStyle name="Comma 4 33 2 2 7 2" xfId="2983"/>
    <cellStyle name="Comma 4 33 2 2 7 3" xfId="2984"/>
    <cellStyle name="Comma 4 33 2 2 8" xfId="2985"/>
    <cellStyle name="Comma 4 33 2 2 8 2" xfId="2986"/>
    <cellStyle name="Comma 4 33 2 2 8 2 2" xfId="2987"/>
    <cellStyle name="Comma 4 33 2 2 8 2 2 2" xfId="2988"/>
    <cellStyle name="Comma 4 33 2 2 8 2 3" xfId="2989"/>
    <cellStyle name="Comma 4 33 2 2 8 2 4" xfId="2990"/>
    <cellStyle name="Comma 4 33 2 2 8 2 5" xfId="2991"/>
    <cellStyle name="Comma 4 33 2 2 8 3" xfId="2992"/>
    <cellStyle name="Comma 4 33 2 2 8 3 2" xfId="2993"/>
    <cellStyle name="Comma 4 33 2 2 8 4" xfId="2994"/>
    <cellStyle name="Comma 4 33 2 2 8 5" xfId="2995"/>
    <cellStyle name="Comma 4 33 2 2 9" xfId="2996"/>
    <cellStyle name="Comma 4 33 2 3" xfId="2997"/>
    <cellStyle name="Comma 4 33 2 3 2" xfId="2998"/>
    <cellStyle name="Comma 4 33 2 3 3" xfId="2999"/>
    <cellStyle name="Comma 4 33 2 4" xfId="3000"/>
    <cellStyle name="Comma 4 33 2 4 2" xfId="3001"/>
    <cellStyle name="Comma 4 33 2 4 2 2" xfId="3002"/>
    <cellStyle name="Comma 4 33 2 4 2 2 2" xfId="3003"/>
    <cellStyle name="Comma 4 33 2 4 2 2 2 2" xfId="3004"/>
    <cellStyle name="Comma 4 33 2 4 2 2 2 2 2" xfId="3005"/>
    <cellStyle name="Comma 4 33 2 4 2 2 2 3" xfId="3006"/>
    <cellStyle name="Comma 4 33 2 4 2 2 2 4" xfId="3007"/>
    <cellStyle name="Comma 4 33 2 4 2 2 2 5" xfId="3008"/>
    <cellStyle name="Comma 4 33 2 4 2 2 3" xfId="3009"/>
    <cellStyle name="Comma 4 33 2 4 2 2 3 2" xfId="3010"/>
    <cellStyle name="Comma 4 33 2 4 2 2 4" xfId="3011"/>
    <cellStyle name="Comma 4 33 2 4 2 2 5" xfId="3012"/>
    <cellStyle name="Comma 4 33 2 4 2 3" xfId="3013"/>
    <cellStyle name="Comma 4 33 2 4 2 4" xfId="3014"/>
    <cellStyle name="Comma 4 33 2 4 2 5" xfId="3015"/>
    <cellStyle name="Comma 4 33 2 4 2 6" xfId="3016"/>
    <cellStyle name="Comma 4 33 2 4 2 6 2" xfId="3017"/>
    <cellStyle name="Comma 4 33 2 4 2 7" xfId="3018"/>
    <cellStyle name="Comma 4 33 2 4 2 8" xfId="3019"/>
    <cellStyle name="Comma 4 33 2 4 2 9" xfId="3020"/>
    <cellStyle name="Comma 4 33 2 4 3" xfId="3021"/>
    <cellStyle name="Comma 4 33 2 4 3 2" xfId="3022"/>
    <cellStyle name="Comma 4 33 2 4 3 2 2" xfId="3023"/>
    <cellStyle name="Comma 4 33 2 4 3 2 2 2" xfId="3024"/>
    <cellStyle name="Comma 4 33 2 4 3 2 3" xfId="3025"/>
    <cellStyle name="Comma 4 33 2 4 3 2 4" xfId="3026"/>
    <cellStyle name="Comma 4 33 2 4 3 2 5" xfId="3027"/>
    <cellStyle name="Comma 4 33 2 4 3 3" xfId="3028"/>
    <cellStyle name="Comma 4 33 2 4 3 3 2" xfId="3029"/>
    <cellStyle name="Comma 4 33 2 4 3 4" xfId="3030"/>
    <cellStyle name="Comma 4 33 2 4 3 5" xfId="3031"/>
    <cellStyle name="Comma 4 33 2 4 4" xfId="3032"/>
    <cellStyle name="Comma 4 33 2 4 5" xfId="3033"/>
    <cellStyle name="Comma 4 33 2 4 6" xfId="3034"/>
    <cellStyle name="Comma 4 33 2 4 6 2" xfId="3035"/>
    <cellStyle name="Comma 4 33 2 4 7" xfId="3036"/>
    <cellStyle name="Comma 4 33 2 4 8" xfId="3037"/>
    <cellStyle name="Comma 4 33 2 4 9" xfId="3038"/>
    <cellStyle name="Comma 4 33 2 5" xfId="3039"/>
    <cellStyle name="Comma 4 33 2 6" xfId="3040"/>
    <cellStyle name="Comma 4 33 2 7" xfId="3041"/>
    <cellStyle name="Comma 4 33 2 8" xfId="3042"/>
    <cellStyle name="Comma 4 33 2 9" xfId="3043"/>
    <cellStyle name="Comma 4 33 2 9 2" xfId="3044"/>
    <cellStyle name="Comma 4 33 2 9 2 2" xfId="3045"/>
    <cellStyle name="Comma 4 33 2 9 2 2 2" xfId="3046"/>
    <cellStyle name="Comma 4 33 2 9 2 3" xfId="3047"/>
    <cellStyle name="Comma 4 33 2 9 2 4" xfId="3048"/>
    <cellStyle name="Comma 4 33 2 9 2 5" xfId="3049"/>
    <cellStyle name="Comma 4 33 2 9 3" xfId="3050"/>
    <cellStyle name="Comma 4 33 2 9 3 2" xfId="3051"/>
    <cellStyle name="Comma 4 33 2 9 4" xfId="3052"/>
    <cellStyle name="Comma 4 33 2 9 5" xfId="3053"/>
    <cellStyle name="Comma 4 33 3" xfId="3054"/>
    <cellStyle name="Comma 4 33 3 10" xfId="3055"/>
    <cellStyle name="Comma 4 33 3 11" xfId="3056"/>
    <cellStyle name="Comma 4 33 3 12" xfId="3057"/>
    <cellStyle name="Comma 4 33 3 12 2" xfId="3058"/>
    <cellStyle name="Comma 4 33 3 13" xfId="3059"/>
    <cellStyle name="Comma 4 33 3 14" xfId="3060"/>
    <cellStyle name="Comma 4 33 3 15" xfId="3061"/>
    <cellStyle name="Comma 4 33 3 2" xfId="3062"/>
    <cellStyle name="Comma 4 33 3 2 2" xfId="3063"/>
    <cellStyle name="Comma 4 33 3 2 2 2" xfId="3064"/>
    <cellStyle name="Comma 4 33 3 2 2 2 2" xfId="3065"/>
    <cellStyle name="Comma 4 33 3 2 2 2 2 2" xfId="3066"/>
    <cellStyle name="Comma 4 33 3 2 2 2 2 2 2" xfId="3067"/>
    <cellStyle name="Comma 4 33 3 2 2 2 2 3" xfId="3068"/>
    <cellStyle name="Comma 4 33 3 2 2 2 2 4" xfId="3069"/>
    <cellStyle name="Comma 4 33 3 2 2 2 2 5" xfId="3070"/>
    <cellStyle name="Comma 4 33 3 2 2 2 3" xfId="3071"/>
    <cellStyle name="Comma 4 33 3 2 2 2 3 2" xfId="3072"/>
    <cellStyle name="Comma 4 33 3 2 2 2 4" xfId="3073"/>
    <cellStyle name="Comma 4 33 3 2 2 2 5" xfId="3074"/>
    <cellStyle name="Comma 4 33 3 2 2 3" xfId="3075"/>
    <cellStyle name="Comma 4 33 3 2 2 4" xfId="3076"/>
    <cellStyle name="Comma 4 33 3 2 2 5" xfId="3077"/>
    <cellStyle name="Comma 4 33 3 2 2 6" xfId="3078"/>
    <cellStyle name="Comma 4 33 3 2 2 6 2" xfId="3079"/>
    <cellStyle name="Comma 4 33 3 2 2 7" xfId="3080"/>
    <cellStyle name="Comma 4 33 3 2 2 8" xfId="3081"/>
    <cellStyle name="Comma 4 33 3 2 2 9" xfId="3082"/>
    <cellStyle name="Comma 4 33 3 2 3" xfId="3083"/>
    <cellStyle name="Comma 4 33 3 2 3 2" xfId="3084"/>
    <cellStyle name="Comma 4 33 3 2 3 2 2" xfId="3085"/>
    <cellStyle name="Comma 4 33 3 2 3 2 2 2" xfId="3086"/>
    <cellStyle name="Comma 4 33 3 2 3 2 3" xfId="3087"/>
    <cellStyle name="Comma 4 33 3 2 3 2 4" xfId="3088"/>
    <cellStyle name="Comma 4 33 3 2 3 2 5" xfId="3089"/>
    <cellStyle name="Comma 4 33 3 2 3 3" xfId="3090"/>
    <cellStyle name="Comma 4 33 3 2 3 3 2" xfId="3091"/>
    <cellStyle name="Comma 4 33 3 2 3 4" xfId="3092"/>
    <cellStyle name="Comma 4 33 3 2 3 5" xfId="3093"/>
    <cellStyle name="Comma 4 33 3 2 4" xfId="3094"/>
    <cellStyle name="Comma 4 33 3 2 5" xfId="3095"/>
    <cellStyle name="Comma 4 33 3 2 6" xfId="3096"/>
    <cellStyle name="Comma 4 33 3 2 6 2" xfId="3097"/>
    <cellStyle name="Comma 4 33 3 2 7" xfId="3098"/>
    <cellStyle name="Comma 4 33 3 2 8" xfId="3099"/>
    <cellStyle name="Comma 4 33 3 2 9" xfId="3100"/>
    <cellStyle name="Comma 4 33 3 3" xfId="3101"/>
    <cellStyle name="Comma 4 33 3 4" xfId="3102"/>
    <cellStyle name="Comma 4 33 3 5" xfId="3103"/>
    <cellStyle name="Comma 4 33 3 6" xfId="3104"/>
    <cellStyle name="Comma 4 33 3 7" xfId="3105"/>
    <cellStyle name="Comma 4 33 3 8" xfId="3106"/>
    <cellStyle name="Comma 4 33 3 8 2" xfId="3107"/>
    <cellStyle name="Comma 4 33 3 8 2 2" xfId="3108"/>
    <cellStyle name="Comma 4 33 3 8 2 2 2" xfId="3109"/>
    <cellStyle name="Comma 4 33 3 8 2 3" xfId="3110"/>
    <cellStyle name="Comma 4 33 3 8 2 4" xfId="3111"/>
    <cellStyle name="Comma 4 33 3 8 2 5" xfId="3112"/>
    <cellStyle name="Comma 4 33 3 8 3" xfId="3113"/>
    <cellStyle name="Comma 4 33 3 8 3 2" xfId="3114"/>
    <cellStyle name="Comma 4 33 3 8 4" xfId="3115"/>
    <cellStyle name="Comma 4 33 3 8 5" xfId="3116"/>
    <cellStyle name="Comma 4 33 3 9" xfId="3117"/>
    <cellStyle name="Comma 4 33 4" xfId="3118"/>
    <cellStyle name="Comma 4 33 4 2" xfId="3119"/>
    <cellStyle name="Comma 4 33 4 2 2" xfId="3120"/>
    <cellStyle name="Comma 4 33 4 2 2 2" xfId="3121"/>
    <cellStyle name="Comma 4 33 4 2 2 2 2" xfId="3122"/>
    <cellStyle name="Comma 4 33 4 2 2 2 2 2" xfId="3123"/>
    <cellStyle name="Comma 4 33 4 2 2 2 3" xfId="3124"/>
    <cellStyle name="Comma 4 33 4 2 2 2 4" xfId="3125"/>
    <cellStyle name="Comma 4 33 4 2 2 2 5" xfId="3126"/>
    <cellStyle name="Comma 4 33 4 2 2 3" xfId="3127"/>
    <cellStyle name="Comma 4 33 4 2 2 3 2" xfId="3128"/>
    <cellStyle name="Comma 4 33 4 2 2 4" xfId="3129"/>
    <cellStyle name="Comma 4 33 4 2 2 5" xfId="3130"/>
    <cellStyle name="Comma 4 33 4 2 3" xfId="3131"/>
    <cellStyle name="Comma 4 33 4 2 4" xfId="3132"/>
    <cellStyle name="Comma 4 33 4 2 5" xfId="3133"/>
    <cellStyle name="Comma 4 33 4 2 6" xfId="3134"/>
    <cellStyle name="Comma 4 33 4 2 6 2" xfId="3135"/>
    <cellStyle name="Comma 4 33 4 2 7" xfId="3136"/>
    <cellStyle name="Comma 4 33 4 2 8" xfId="3137"/>
    <cellStyle name="Comma 4 33 4 2 9" xfId="3138"/>
    <cellStyle name="Comma 4 33 4 3" xfId="3139"/>
    <cellStyle name="Comma 4 33 4 3 2" xfId="3140"/>
    <cellStyle name="Comma 4 33 4 3 2 2" xfId="3141"/>
    <cellStyle name="Comma 4 33 4 3 2 2 2" xfId="3142"/>
    <cellStyle name="Comma 4 33 4 3 2 3" xfId="3143"/>
    <cellStyle name="Comma 4 33 4 3 2 4" xfId="3144"/>
    <cellStyle name="Comma 4 33 4 3 2 5" xfId="3145"/>
    <cellStyle name="Comma 4 33 4 3 3" xfId="3146"/>
    <cellStyle name="Comma 4 33 4 3 3 2" xfId="3147"/>
    <cellStyle name="Comma 4 33 4 3 4" xfId="3148"/>
    <cellStyle name="Comma 4 33 4 3 5" xfId="3149"/>
    <cellStyle name="Comma 4 33 4 4" xfId="3150"/>
    <cellStyle name="Comma 4 33 4 5" xfId="3151"/>
    <cellStyle name="Comma 4 33 4 6" xfId="3152"/>
    <cellStyle name="Comma 4 33 4 6 2" xfId="3153"/>
    <cellStyle name="Comma 4 33 4 7" xfId="3154"/>
    <cellStyle name="Comma 4 33 4 8" xfId="3155"/>
    <cellStyle name="Comma 4 33 4 9" xfId="3156"/>
    <cellStyle name="Comma 4 33 5" xfId="3157"/>
    <cellStyle name="Comma 4 33 5 2" xfId="3158"/>
    <cellStyle name="Comma 4 33 5 3" xfId="3159"/>
    <cellStyle name="Comma 4 33 6" xfId="3160"/>
    <cellStyle name="Comma 4 33 6 2" xfId="3161"/>
    <cellStyle name="Comma 4 33 6 3" xfId="3162"/>
    <cellStyle name="Comma 4 33 7" xfId="3163"/>
    <cellStyle name="Comma 4 33 7 2" xfId="3164"/>
    <cellStyle name="Comma 4 33 7 3" xfId="3165"/>
    <cellStyle name="Comma 4 33 8" xfId="3166"/>
    <cellStyle name="Comma 4 33 8 2" xfId="3167"/>
    <cellStyle name="Comma 4 33 8 3" xfId="3168"/>
    <cellStyle name="Comma 4 33 9" xfId="3169"/>
    <cellStyle name="Comma 4 33 9 2" xfId="3170"/>
    <cellStyle name="Comma 4 33 9 2 2" xfId="3171"/>
    <cellStyle name="Comma 4 33 9 2 2 2" xfId="3172"/>
    <cellStyle name="Comma 4 33 9 2 3" xfId="3173"/>
    <cellStyle name="Comma 4 33 9 2 4" xfId="3174"/>
    <cellStyle name="Comma 4 33 9 2 5" xfId="3175"/>
    <cellStyle name="Comma 4 33 9 3" xfId="3176"/>
    <cellStyle name="Comma 4 33 9 3 2" xfId="3177"/>
    <cellStyle name="Comma 4 33 9 4" xfId="3178"/>
    <cellStyle name="Comma 4 33 9 5" xfId="3179"/>
    <cellStyle name="Comma 4 34" xfId="3180"/>
    <cellStyle name="Comma 4 34 10" xfId="3181"/>
    <cellStyle name="Comma 4 34 11" xfId="3182"/>
    <cellStyle name="Comma 4 34 12" xfId="3183"/>
    <cellStyle name="Comma 4 34 12 2" xfId="3184"/>
    <cellStyle name="Comma 4 34 13" xfId="3185"/>
    <cellStyle name="Comma 4 34 14" xfId="3186"/>
    <cellStyle name="Comma 4 34 15" xfId="3187"/>
    <cellStyle name="Comma 4 34 2" xfId="3188"/>
    <cellStyle name="Comma 4 34 2 2" xfId="3189"/>
    <cellStyle name="Comma 4 34 2 2 2" xfId="3190"/>
    <cellStyle name="Comma 4 34 2 2 2 2" xfId="3191"/>
    <cellStyle name="Comma 4 34 2 2 2 2 2" xfId="3192"/>
    <cellStyle name="Comma 4 34 2 2 2 2 2 2" xfId="3193"/>
    <cellStyle name="Comma 4 34 2 2 2 2 3" xfId="3194"/>
    <cellStyle name="Comma 4 34 2 2 2 2 4" xfId="3195"/>
    <cellStyle name="Comma 4 34 2 2 2 2 5" xfId="3196"/>
    <cellStyle name="Comma 4 34 2 2 2 3" xfId="3197"/>
    <cellStyle name="Comma 4 34 2 2 2 3 2" xfId="3198"/>
    <cellStyle name="Comma 4 34 2 2 2 4" xfId="3199"/>
    <cellStyle name="Comma 4 34 2 2 2 5" xfId="3200"/>
    <cellStyle name="Comma 4 34 2 2 3" xfId="3201"/>
    <cellStyle name="Comma 4 34 2 2 4" xfId="3202"/>
    <cellStyle name="Comma 4 34 2 2 5" xfId="3203"/>
    <cellStyle name="Comma 4 34 2 2 6" xfId="3204"/>
    <cellStyle name="Comma 4 34 2 2 6 2" xfId="3205"/>
    <cellStyle name="Comma 4 34 2 2 7" xfId="3206"/>
    <cellStyle name="Comma 4 34 2 2 8" xfId="3207"/>
    <cellStyle name="Comma 4 34 2 2 9" xfId="3208"/>
    <cellStyle name="Comma 4 34 2 3" xfId="3209"/>
    <cellStyle name="Comma 4 34 2 3 2" xfId="3210"/>
    <cellStyle name="Comma 4 34 2 3 2 2" xfId="3211"/>
    <cellStyle name="Comma 4 34 2 3 2 2 2" xfId="3212"/>
    <cellStyle name="Comma 4 34 2 3 2 3" xfId="3213"/>
    <cellStyle name="Comma 4 34 2 3 2 4" xfId="3214"/>
    <cellStyle name="Comma 4 34 2 3 2 5" xfId="3215"/>
    <cellStyle name="Comma 4 34 2 3 3" xfId="3216"/>
    <cellStyle name="Comma 4 34 2 3 3 2" xfId="3217"/>
    <cellStyle name="Comma 4 34 2 3 4" xfId="3218"/>
    <cellStyle name="Comma 4 34 2 3 5" xfId="3219"/>
    <cellStyle name="Comma 4 34 2 4" xfId="3220"/>
    <cellStyle name="Comma 4 34 2 5" xfId="3221"/>
    <cellStyle name="Comma 4 34 2 6" xfId="3222"/>
    <cellStyle name="Comma 4 34 2 6 2" xfId="3223"/>
    <cellStyle name="Comma 4 34 2 7" xfId="3224"/>
    <cellStyle name="Comma 4 34 2 8" xfId="3225"/>
    <cellStyle name="Comma 4 34 2 9" xfId="3226"/>
    <cellStyle name="Comma 4 34 3" xfId="3227"/>
    <cellStyle name="Comma 4 34 3 2" xfId="3228"/>
    <cellStyle name="Comma 4 34 3 3" xfId="3229"/>
    <cellStyle name="Comma 4 34 4" xfId="3230"/>
    <cellStyle name="Comma 4 34 4 2" xfId="3231"/>
    <cellStyle name="Comma 4 34 4 3" xfId="3232"/>
    <cellStyle name="Comma 4 34 5" xfId="3233"/>
    <cellStyle name="Comma 4 34 5 2" xfId="3234"/>
    <cellStyle name="Comma 4 34 5 3" xfId="3235"/>
    <cellStyle name="Comma 4 34 6" xfId="3236"/>
    <cellStyle name="Comma 4 34 6 2" xfId="3237"/>
    <cellStyle name="Comma 4 34 6 3" xfId="3238"/>
    <cellStyle name="Comma 4 34 7" xfId="3239"/>
    <cellStyle name="Comma 4 34 7 2" xfId="3240"/>
    <cellStyle name="Comma 4 34 7 3" xfId="3241"/>
    <cellStyle name="Comma 4 34 8" xfId="3242"/>
    <cellStyle name="Comma 4 34 8 2" xfId="3243"/>
    <cellStyle name="Comma 4 34 8 2 2" xfId="3244"/>
    <cellStyle name="Comma 4 34 8 2 2 2" xfId="3245"/>
    <cellStyle name="Comma 4 34 8 2 3" xfId="3246"/>
    <cellStyle name="Comma 4 34 8 2 4" xfId="3247"/>
    <cellStyle name="Comma 4 34 8 2 5" xfId="3248"/>
    <cellStyle name="Comma 4 34 8 3" xfId="3249"/>
    <cellStyle name="Comma 4 34 8 3 2" xfId="3250"/>
    <cellStyle name="Comma 4 34 8 4" xfId="3251"/>
    <cellStyle name="Comma 4 34 8 5" xfId="3252"/>
    <cellStyle name="Comma 4 34 9" xfId="3253"/>
    <cellStyle name="Comma 4 35" xfId="3254"/>
    <cellStyle name="Comma 4 35 2" xfId="3255"/>
    <cellStyle name="Comma 4 35 3" xfId="3256"/>
    <cellStyle name="Comma 4 36" xfId="3257"/>
    <cellStyle name="Comma 4 36 2" xfId="3258"/>
    <cellStyle name="Comma 4 36 2 2" xfId="3259"/>
    <cellStyle name="Comma 4 36 2 2 2" xfId="3260"/>
    <cellStyle name="Comma 4 36 2 2 2 2" xfId="3261"/>
    <cellStyle name="Comma 4 36 2 2 2 2 2" xfId="3262"/>
    <cellStyle name="Comma 4 36 2 2 2 3" xfId="3263"/>
    <cellStyle name="Comma 4 36 2 2 2 4" xfId="3264"/>
    <cellStyle name="Comma 4 36 2 2 2 5" xfId="3265"/>
    <cellStyle name="Comma 4 36 2 2 3" xfId="3266"/>
    <cellStyle name="Comma 4 36 2 2 3 2" xfId="3267"/>
    <cellStyle name="Comma 4 36 2 2 4" xfId="3268"/>
    <cellStyle name="Comma 4 36 2 2 5" xfId="3269"/>
    <cellStyle name="Comma 4 36 2 3" xfId="3270"/>
    <cellStyle name="Comma 4 36 2 4" xfId="3271"/>
    <cellStyle name="Comma 4 36 2 5" xfId="3272"/>
    <cellStyle name="Comma 4 36 2 6" xfId="3273"/>
    <cellStyle name="Comma 4 36 2 6 2" xfId="3274"/>
    <cellStyle name="Comma 4 36 2 7" xfId="3275"/>
    <cellStyle name="Comma 4 36 2 8" xfId="3276"/>
    <cellStyle name="Comma 4 36 2 9" xfId="3277"/>
    <cellStyle name="Comma 4 36 3" xfId="3278"/>
    <cellStyle name="Comma 4 36 3 2" xfId="3279"/>
    <cellStyle name="Comma 4 36 3 2 2" xfId="3280"/>
    <cellStyle name="Comma 4 36 3 2 2 2" xfId="3281"/>
    <cellStyle name="Comma 4 36 3 2 3" xfId="3282"/>
    <cellStyle name="Comma 4 36 3 2 4" xfId="3283"/>
    <cellStyle name="Comma 4 36 3 2 5" xfId="3284"/>
    <cellStyle name="Comma 4 36 3 3" xfId="3285"/>
    <cellStyle name="Comma 4 36 3 3 2" xfId="3286"/>
    <cellStyle name="Comma 4 36 3 4" xfId="3287"/>
    <cellStyle name="Comma 4 36 3 5" xfId="3288"/>
    <cellStyle name="Comma 4 36 4" xfId="3289"/>
    <cellStyle name="Comma 4 36 5" xfId="3290"/>
    <cellStyle name="Comma 4 36 6" xfId="3291"/>
    <cellStyle name="Comma 4 36 6 2" xfId="3292"/>
    <cellStyle name="Comma 4 36 7" xfId="3293"/>
    <cellStyle name="Comma 4 36 8" xfId="3294"/>
    <cellStyle name="Comma 4 36 9" xfId="3295"/>
    <cellStyle name="Comma 4 37" xfId="3296"/>
    <cellStyle name="Comma 4 38" xfId="3297"/>
    <cellStyle name="Comma 4 39" xfId="3298"/>
    <cellStyle name="Comma 4 4" xfId="3299"/>
    <cellStyle name="Comma 4 4 2" xfId="3300"/>
    <cellStyle name="Comma 4 4 2 2" xfId="3301"/>
    <cellStyle name="Comma 4 4 2 3" xfId="3302"/>
    <cellStyle name="Comma 4 4 3" xfId="3303"/>
    <cellStyle name="Comma 4 4 3 2" xfId="3304"/>
    <cellStyle name="Comma 4 4 3 3" xfId="3305"/>
    <cellStyle name="Comma 4 4 4" xfId="3306"/>
    <cellStyle name="Comma 4 4 4 2" xfId="3307"/>
    <cellStyle name="Comma 4 4 4 3" xfId="3308"/>
    <cellStyle name="Comma 4 4 5" xfId="3309"/>
    <cellStyle name="Comma 4 4 5 2" xfId="3310"/>
    <cellStyle name="Comma 4 4 5 3" xfId="3311"/>
    <cellStyle name="Comma 4 4 6" xfId="3312"/>
    <cellStyle name="Comma 4 4 6 2" xfId="3313"/>
    <cellStyle name="Comma 4 4 6 3" xfId="3314"/>
    <cellStyle name="Comma 4 4 7" xfId="3315"/>
    <cellStyle name="Comma 4 4 8" xfId="3316"/>
    <cellStyle name="Comma 4 40" xfId="3317"/>
    <cellStyle name="Comma 4 41" xfId="3318"/>
    <cellStyle name="Comma 4 41 2" xfId="3319"/>
    <cellStyle name="Comma 4 41 2 2" xfId="3320"/>
    <cellStyle name="Comma 4 41 2 2 2" xfId="3321"/>
    <cellStyle name="Comma 4 41 2 3" xfId="3322"/>
    <cellStyle name="Comma 4 41 2 4" xfId="3323"/>
    <cellStyle name="Comma 4 41 2 5" xfId="3324"/>
    <cellStyle name="Comma 4 41 3" xfId="3325"/>
    <cellStyle name="Comma 4 41 3 2" xfId="3326"/>
    <cellStyle name="Comma 4 41 4" xfId="3327"/>
    <cellStyle name="Comma 4 41 5" xfId="3328"/>
    <cellStyle name="Comma 4 42" xfId="3329"/>
    <cellStyle name="Comma 4 43" xfId="3330"/>
    <cellStyle name="Comma 4 44" xfId="3331"/>
    <cellStyle name="Comma 4 45" xfId="3332"/>
    <cellStyle name="Comma 4 46" xfId="3333"/>
    <cellStyle name="Comma 4 47" xfId="3334"/>
    <cellStyle name="Comma 4 48" xfId="3335"/>
    <cellStyle name="Comma 4 49" xfId="3336"/>
    <cellStyle name="Comma 4 5" xfId="3337"/>
    <cellStyle name="Comma 4 5 2" xfId="3338"/>
    <cellStyle name="Comma 4 5 2 2" xfId="3339"/>
    <cellStyle name="Comma 4 5 2 3" xfId="3340"/>
    <cellStyle name="Comma 4 5 3" xfId="3341"/>
    <cellStyle name="Comma 4 5 3 2" xfId="3342"/>
    <cellStyle name="Comma 4 5 3 3" xfId="3343"/>
    <cellStyle name="Comma 4 5 4" xfId="3344"/>
    <cellStyle name="Comma 4 5 4 2" xfId="3345"/>
    <cellStyle name="Comma 4 5 4 3" xfId="3346"/>
    <cellStyle name="Comma 4 5 5" xfId="3347"/>
    <cellStyle name="Comma 4 5 5 2" xfId="3348"/>
    <cellStyle name="Comma 4 5 5 3" xfId="3349"/>
    <cellStyle name="Comma 4 5 6" xfId="3350"/>
    <cellStyle name="Comma 4 5 6 2" xfId="3351"/>
    <cellStyle name="Comma 4 5 6 3" xfId="3352"/>
    <cellStyle name="Comma 4 5 7" xfId="3353"/>
    <cellStyle name="Comma 4 5 8" xfId="3354"/>
    <cellStyle name="Comma 4 50" xfId="3355"/>
    <cellStyle name="Comma 4 51" xfId="3356"/>
    <cellStyle name="Comma 4 52" xfId="3357"/>
    <cellStyle name="Comma 4 53" xfId="3358"/>
    <cellStyle name="Comma 4 54" xfId="3359"/>
    <cellStyle name="Comma 4 55" xfId="3360"/>
    <cellStyle name="Comma 4 56" xfId="3361"/>
    <cellStyle name="Comma 4 57" xfId="3362"/>
    <cellStyle name="Comma 4 58" xfId="3363"/>
    <cellStyle name="Comma 4 59" xfId="3364"/>
    <cellStyle name="Comma 4 6" xfId="3365"/>
    <cellStyle name="Comma 4 6 2" xfId="3366"/>
    <cellStyle name="Comma 4 6 3" xfId="3367"/>
    <cellStyle name="Comma 4 60" xfId="3368"/>
    <cellStyle name="Comma 4 61" xfId="3369"/>
    <cellStyle name="Comma 4 62" xfId="3370"/>
    <cellStyle name="Comma 4 63" xfId="3371"/>
    <cellStyle name="Comma 4 64" xfId="3372"/>
    <cellStyle name="Comma 4 65" xfId="3373"/>
    <cellStyle name="Comma 4 66" xfId="3374"/>
    <cellStyle name="Comma 4 67" xfId="3375"/>
    <cellStyle name="Comma 4 68" xfId="3376"/>
    <cellStyle name="Comma 4 69" xfId="3377"/>
    <cellStyle name="Comma 4 7" xfId="3378"/>
    <cellStyle name="Comma 4 7 2" xfId="3379"/>
    <cellStyle name="Comma 4 7 3" xfId="3380"/>
    <cellStyle name="Comma 4 70" xfId="3381"/>
    <cellStyle name="Comma 4 71" xfId="3382"/>
    <cellStyle name="Comma 4 72" xfId="3383"/>
    <cellStyle name="Comma 4 73" xfId="3384"/>
    <cellStyle name="Comma 4 74" xfId="3385"/>
    <cellStyle name="Comma 4 75" xfId="3386"/>
    <cellStyle name="Comma 4 76" xfId="3387"/>
    <cellStyle name="Comma 4 77" xfId="3388"/>
    <cellStyle name="Comma 4 78" xfId="3389"/>
    <cellStyle name="Comma 4 79" xfId="3390"/>
    <cellStyle name="Comma 4 8" xfId="3391"/>
    <cellStyle name="Comma 4 8 2" xfId="3392"/>
    <cellStyle name="Comma 4 8 3" xfId="3393"/>
    <cellStyle name="Comma 4 80" xfId="3394"/>
    <cellStyle name="Comma 4 81" xfId="3395"/>
    <cellStyle name="Comma 4 82" xfId="3396"/>
    <cellStyle name="Comma 4 82 2" xfId="3397"/>
    <cellStyle name="Comma 4 83" xfId="3398"/>
    <cellStyle name="Comma 4 84" xfId="3399"/>
    <cellStyle name="Comma 4 85" xfId="3400"/>
    <cellStyle name="Comma 4 86" xfId="2843"/>
    <cellStyle name="Comma 4 9" xfId="3401"/>
    <cellStyle name="Comma 4 9 2" xfId="3402"/>
    <cellStyle name="Comma 4 9 3" xfId="3403"/>
    <cellStyle name="Comma 40" xfId="154"/>
    <cellStyle name="Comma 40 2" xfId="155"/>
    <cellStyle name="Comma 41" xfId="156"/>
    <cellStyle name="Comma 41 2" xfId="157"/>
    <cellStyle name="Comma 42" xfId="158"/>
    <cellStyle name="Comma 42 2" xfId="159"/>
    <cellStyle name="Comma 43" xfId="160"/>
    <cellStyle name="Comma 43 2" xfId="161"/>
    <cellStyle name="Comma 44" xfId="162"/>
    <cellStyle name="Comma 44 2" xfId="163"/>
    <cellStyle name="Comma 45" xfId="164"/>
    <cellStyle name="Comma 45 2" xfId="165"/>
    <cellStyle name="Comma 46" xfId="166"/>
    <cellStyle name="Comma 46 2" xfId="167"/>
    <cellStyle name="Comma 47" xfId="168"/>
    <cellStyle name="Comma 47 2" xfId="169"/>
    <cellStyle name="Comma 48" xfId="170"/>
    <cellStyle name="Comma 48 2" xfId="171"/>
    <cellStyle name="Comma 49" xfId="172"/>
    <cellStyle name="Comma 49 2" xfId="173"/>
    <cellStyle name="Comma 5" xfId="174"/>
    <cellStyle name="Comma 5 10" xfId="3405"/>
    <cellStyle name="Comma 5 11" xfId="3406"/>
    <cellStyle name="Comma 5 12" xfId="3407"/>
    <cellStyle name="Comma 5 13" xfId="3408"/>
    <cellStyle name="Comma 5 14" xfId="3409"/>
    <cellStyle name="Comma 5 15" xfId="3410"/>
    <cellStyle name="Comma 5 16" xfId="3411"/>
    <cellStyle name="Comma 5 17" xfId="3412"/>
    <cellStyle name="Comma 5 18" xfId="3413"/>
    <cellStyle name="Comma 5 19" xfId="3414"/>
    <cellStyle name="Comma 5 2" xfId="175"/>
    <cellStyle name="Comma 5 2 10" xfId="3416"/>
    <cellStyle name="Comma 5 2 11" xfId="3417"/>
    <cellStyle name="Comma 5 2 12" xfId="3418"/>
    <cellStyle name="Comma 5 2 12 2" xfId="3419"/>
    <cellStyle name="Comma 5 2 12 2 2" xfId="3420"/>
    <cellStyle name="Comma 5 2 12 2 2 2" xfId="3421"/>
    <cellStyle name="Comma 5 2 12 2 3" xfId="3422"/>
    <cellStyle name="Comma 5 2 12 2 4" xfId="3423"/>
    <cellStyle name="Comma 5 2 12 2 5" xfId="3424"/>
    <cellStyle name="Comma 5 2 12 3" xfId="3425"/>
    <cellStyle name="Comma 5 2 12 3 2" xfId="3426"/>
    <cellStyle name="Comma 5 2 12 4" xfId="3427"/>
    <cellStyle name="Comma 5 2 12 5" xfId="3428"/>
    <cellStyle name="Comma 5 2 13" xfId="3429"/>
    <cellStyle name="Comma 5 2 14" xfId="3430"/>
    <cellStyle name="Comma 5 2 15" xfId="3431"/>
    <cellStyle name="Comma 5 2 16" xfId="3432"/>
    <cellStyle name="Comma 5 2 16 2" xfId="3433"/>
    <cellStyle name="Comma 5 2 17" xfId="3434"/>
    <cellStyle name="Comma 5 2 18" xfId="3435"/>
    <cellStyle name="Comma 5 2 19" xfId="3436"/>
    <cellStyle name="Comma 5 2 2" xfId="3437"/>
    <cellStyle name="Comma 5 2 2 10" xfId="3438"/>
    <cellStyle name="Comma 5 2 2 11" xfId="3439"/>
    <cellStyle name="Comma 5 2 2 11 2" xfId="3440"/>
    <cellStyle name="Comma 5 2 2 11 2 2" xfId="3441"/>
    <cellStyle name="Comma 5 2 2 11 2 2 2" xfId="3442"/>
    <cellStyle name="Comma 5 2 2 11 2 3" xfId="3443"/>
    <cellStyle name="Comma 5 2 2 11 2 4" xfId="3444"/>
    <cellStyle name="Comma 5 2 2 11 2 5" xfId="3445"/>
    <cellStyle name="Comma 5 2 2 11 3" xfId="3446"/>
    <cellStyle name="Comma 5 2 2 11 3 2" xfId="3447"/>
    <cellStyle name="Comma 5 2 2 11 4" xfId="3448"/>
    <cellStyle name="Comma 5 2 2 11 5" xfId="3449"/>
    <cellStyle name="Comma 5 2 2 12" xfId="3450"/>
    <cellStyle name="Comma 5 2 2 13" xfId="3451"/>
    <cellStyle name="Comma 5 2 2 14" xfId="3452"/>
    <cellStyle name="Comma 5 2 2 15" xfId="3453"/>
    <cellStyle name="Comma 5 2 2 15 2" xfId="3454"/>
    <cellStyle name="Comma 5 2 2 16" xfId="3455"/>
    <cellStyle name="Comma 5 2 2 17" xfId="3456"/>
    <cellStyle name="Comma 5 2 2 18" xfId="3457"/>
    <cellStyle name="Comma 5 2 2 2" xfId="3458"/>
    <cellStyle name="Comma 5 2 2 2 10" xfId="3459"/>
    <cellStyle name="Comma 5 2 2 2 11" xfId="3460"/>
    <cellStyle name="Comma 5 2 2 2 12" xfId="3461"/>
    <cellStyle name="Comma 5 2 2 2 13" xfId="3462"/>
    <cellStyle name="Comma 5 2 2 2 13 2" xfId="3463"/>
    <cellStyle name="Comma 5 2 2 2 14" xfId="3464"/>
    <cellStyle name="Comma 5 2 2 2 15" xfId="3465"/>
    <cellStyle name="Comma 5 2 2 2 16" xfId="3466"/>
    <cellStyle name="Comma 5 2 2 2 2" xfId="3467"/>
    <cellStyle name="Comma 5 2 2 2 2 10" xfId="3468"/>
    <cellStyle name="Comma 5 2 2 2 2 11" xfId="3469"/>
    <cellStyle name="Comma 5 2 2 2 2 12" xfId="3470"/>
    <cellStyle name="Comma 5 2 2 2 2 13" xfId="3471"/>
    <cellStyle name="Comma 5 2 2 2 2 13 2" xfId="3472"/>
    <cellStyle name="Comma 5 2 2 2 2 14" xfId="3473"/>
    <cellStyle name="Comma 5 2 2 2 2 15" xfId="3474"/>
    <cellStyle name="Comma 5 2 2 2 2 16" xfId="3475"/>
    <cellStyle name="Comma 5 2 2 2 2 2" xfId="3476"/>
    <cellStyle name="Comma 5 2 2 2 2 2 10" xfId="3477"/>
    <cellStyle name="Comma 5 2 2 2 2 2 11" xfId="3478"/>
    <cellStyle name="Comma 5 2 2 2 2 2 12" xfId="3479"/>
    <cellStyle name="Comma 5 2 2 2 2 2 12 2" xfId="3480"/>
    <cellStyle name="Comma 5 2 2 2 2 2 13" xfId="3481"/>
    <cellStyle name="Comma 5 2 2 2 2 2 14" xfId="3482"/>
    <cellStyle name="Comma 5 2 2 2 2 2 15" xfId="3483"/>
    <cellStyle name="Comma 5 2 2 2 2 2 2" xfId="3484"/>
    <cellStyle name="Comma 5 2 2 2 2 2 2 2" xfId="3485"/>
    <cellStyle name="Comma 5 2 2 2 2 2 2 2 2" xfId="3486"/>
    <cellStyle name="Comma 5 2 2 2 2 2 2 2 2 2" xfId="3487"/>
    <cellStyle name="Comma 5 2 2 2 2 2 2 2 2 2 2" xfId="3488"/>
    <cellStyle name="Comma 5 2 2 2 2 2 2 2 2 2 2 2" xfId="3489"/>
    <cellStyle name="Comma 5 2 2 2 2 2 2 2 2 2 3" xfId="3490"/>
    <cellStyle name="Comma 5 2 2 2 2 2 2 2 2 2 4" xfId="3491"/>
    <cellStyle name="Comma 5 2 2 2 2 2 2 2 2 2 5" xfId="3492"/>
    <cellStyle name="Comma 5 2 2 2 2 2 2 2 2 3" xfId="3493"/>
    <cellStyle name="Comma 5 2 2 2 2 2 2 2 2 3 2" xfId="3494"/>
    <cellStyle name="Comma 5 2 2 2 2 2 2 2 2 4" xfId="3495"/>
    <cellStyle name="Comma 5 2 2 2 2 2 2 2 2 5" xfId="3496"/>
    <cellStyle name="Comma 5 2 2 2 2 2 2 2 3" xfId="3497"/>
    <cellStyle name="Comma 5 2 2 2 2 2 2 2 4" xfId="3498"/>
    <cellStyle name="Comma 5 2 2 2 2 2 2 2 5" xfId="3499"/>
    <cellStyle name="Comma 5 2 2 2 2 2 2 2 6" xfId="3500"/>
    <cellStyle name="Comma 5 2 2 2 2 2 2 2 6 2" xfId="3501"/>
    <cellStyle name="Comma 5 2 2 2 2 2 2 2 7" xfId="3502"/>
    <cellStyle name="Comma 5 2 2 2 2 2 2 2 8" xfId="3503"/>
    <cellStyle name="Comma 5 2 2 2 2 2 2 2 9" xfId="3504"/>
    <cellStyle name="Comma 5 2 2 2 2 2 2 3" xfId="3505"/>
    <cellStyle name="Comma 5 2 2 2 2 2 2 3 2" xfId="3506"/>
    <cellStyle name="Comma 5 2 2 2 2 2 2 3 2 2" xfId="3507"/>
    <cellStyle name="Comma 5 2 2 2 2 2 2 3 2 2 2" xfId="3508"/>
    <cellStyle name="Comma 5 2 2 2 2 2 2 3 2 3" xfId="3509"/>
    <cellStyle name="Comma 5 2 2 2 2 2 2 3 2 4" xfId="3510"/>
    <cellStyle name="Comma 5 2 2 2 2 2 2 3 2 5" xfId="3511"/>
    <cellStyle name="Comma 5 2 2 2 2 2 2 3 3" xfId="3512"/>
    <cellStyle name="Comma 5 2 2 2 2 2 2 3 3 2" xfId="3513"/>
    <cellStyle name="Comma 5 2 2 2 2 2 2 3 4" xfId="3514"/>
    <cellStyle name="Comma 5 2 2 2 2 2 2 3 5" xfId="3515"/>
    <cellStyle name="Comma 5 2 2 2 2 2 2 4" xfId="3516"/>
    <cellStyle name="Comma 5 2 2 2 2 2 2 5" xfId="3517"/>
    <cellStyle name="Comma 5 2 2 2 2 2 2 6" xfId="3518"/>
    <cellStyle name="Comma 5 2 2 2 2 2 2 6 2" xfId="3519"/>
    <cellStyle name="Comma 5 2 2 2 2 2 2 7" xfId="3520"/>
    <cellStyle name="Comma 5 2 2 2 2 2 2 8" xfId="3521"/>
    <cellStyle name="Comma 5 2 2 2 2 2 2 9" xfId="3522"/>
    <cellStyle name="Comma 5 2 2 2 2 2 3" xfId="3523"/>
    <cellStyle name="Comma 5 2 2 2 2 2 4" xfId="3524"/>
    <cellStyle name="Comma 5 2 2 2 2 2 5" xfId="3525"/>
    <cellStyle name="Comma 5 2 2 2 2 2 6" xfId="3526"/>
    <cellStyle name="Comma 5 2 2 2 2 2 7" xfId="3527"/>
    <cellStyle name="Comma 5 2 2 2 2 2 8" xfId="3528"/>
    <cellStyle name="Comma 5 2 2 2 2 2 8 2" xfId="3529"/>
    <cellStyle name="Comma 5 2 2 2 2 2 8 2 2" xfId="3530"/>
    <cellStyle name="Comma 5 2 2 2 2 2 8 2 2 2" xfId="3531"/>
    <cellStyle name="Comma 5 2 2 2 2 2 8 2 3" xfId="3532"/>
    <cellStyle name="Comma 5 2 2 2 2 2 8 2 4" xfId="3533"/>
    <cellStyle name="Comma 5 2 2 2 2 2 8 2 5" xfId="3534"/>
    <cellStyle name="Comma 5 2 2 2 2 2 8 3" xfId="3535"/>
    <cellStyle name="Comma 5 2 2 2 2 2 8 3 2" xfId="3536"/>
    <cellStyle name="Comma 5 2 2 2 2 2 8 4" xfId="3537"/>
    <cellStyle name="Comma 5 2 2 2 2 2 8 5" xfId="3538"/>
    <cellStyle name="Comma 5 2 2 2 2 2 9" xfId="3539"/>
    <cellStyle name="Comma 5 2 2 2 2 3" xfId="3540"/>
    <cellStyle name="Comma 5 2 2 2 2 4" xfId="3541"/>
    <cellStyle name="Comma 5 2 2 2 2 4 2" xfId="3542"/>
    <cellStyle name="Comma 5 2 2 2 2 4 2 2" xfId="3543"/>
    <cellStyle name="Comma 5 2 2 2 2 4 2 2 2" xfId="3544"/>
    <cellStyle name="Comma 5 2 2 2 2 4 2 2 2 2" xfId="3545"/>
    <cellStyle name="Comma 5 2 2 2 2 4 2 2 2 2 2" xfId="3546"/>
    <cellStyle name="Comma 5 2 2 2 2 4 2 2 2 3" xfId="3547"/>
    <cellStyle name="Comma 5 2 2 2 2 4 2 2 2 4" xfId="3548"/>
    <cellStyle name="Comma 5 2 2 2 2 4 2 2 2 5" xfId="3549"/>
    <cellStyle name="Comma 5 2 2 2 2 4 2 2 3" xfId="3550"/>
    <cellStyle name="Comma 5 2 2 2 2 4 2 2 3 2" xfId="3551"/>
    <cellStyle name="Comma 5 2 2 2 2 4 2 2 4" xfId="3552"/>
    <cellStyle name="Comma 5 2 2 2 2 4 2 2 5" xfId="3553"/>
    <cellStyle name="Comma 5 2 2 2 2 4 2 3" xfId="3554"/>
    <cellStyle name="Comma 5 2 2 2 2 4 2 4" xfId="3555"/>
    <cellStyle name="Comma 5 2 2 2 2 4 2 5" xfId="3556"/>
    <cellStyle name="Comma 5 2 2 2 2 4 2 6" xfId="3557"/>
    <cellStyle name="Comma 5 2 2 2 2 4 2 6 2" xfId="3558"/>
    <cellStyle name="Comma 5 2 2 2 2 4 2 7" xfId="3559"/>
    <cellStyle name="Comma 5 2 2 2 2 4 2 8" xfId="3560"/>
    <cellStyle name="Comma 5 2 2 2 2 4 2 9" xfId="3561"/>
    <cellStyle name="Comma 5 2 2 2 2 4 3" xfId="3562"/>
    <cellStyle name="Comma 5 2 2 2 2 4 3 2" xfId="3563"/>
    <cellStyle name="Comma 5 2 2 2 2 4 3 2 2" xfId="3564"/>
    <cellStyle name="Comma 5 2 2 2 2 4 3 2 2 2" xfId="3565"/>
    <cellStyle name="Comma 5 2 2 2 2 4 3 2 3" xfId="3566"/>
    <cellStyle name="Comma 5 2 2 2 2 4 3 2 4" xfId="3567"/>
    <cellStyle name="Comma 5 2 2 2 2 4 3 2 5" xfId="3568"/>
    <cellStyle name="Comma 5 2 2 2 2 4 3 3" xfId="3569"/>
    <cellStyle name="Comma 5 2 2 2 2 4 3 3 2" xfId="3570"/>
    <cellStyle name="Comma 5 2 2 2 2 4 3 4" xfId="3571"/>
    <cellStyle name="Comma 5 2 2 2 2 4 3 5" xfId="3572"/>
    <cellStyle name="Comma 5 2 2 2 2 4 4" xfId="3573"/>
    <cellStyle name="Comma 5 2 2 2 2 4 5" xfId="3574"/>
    <cellStyle name="Comma 5 2 2 2 2 4 6" xfId="3575"/>
    <cellStyle name="Comma 5 2 2 2 2 4 6 2" xfId="3576"/>
    <cellStyle name="Comma 5 2 2 2 2 4 7" xfId="3577"/>
    <cellStyle name="Comma 5 2 2 2 2 4 8" xfId="3578"/>
    <cellStyle name="Comma 5 2 2 2 2 4 9" xfId="3579"/>
    <cellStyle name="Comma 5 2 2 2 2 5" xfId="3580"/>
    <cellStyle name="Comma 5 2 2 2 2 6" xfId="3581"/>
    <cellStyle name="Comma 5 2 2 2 2 7" xfId="3582"/>
    <cellStyle name="Comma 5 2 2 2 2 8" xfId="3583"/>
    <cellStyle name="Comma 5 2 2 2 2 9" xfId="3584"/>
    <cellStyle name="Comma 5 2 2 2 2 9 2" xfId="3585"/>
    <cellStyle name="Comma 5 2 2 2 2 9 2 2" xfId="3586"/>
    <cellStyle name="Comma 5 2 2 2 2 9 2 2 2" xfId="3587"/>
    <cellStyle name="Comma 5 2 2 2 2 9 2 3" xfId="3588"/>
    <cellStyle name="Comma 5 2 2 2 2 9 2 4" xfId="3589"/>
    <cellStyle name="Comma 5 2 2 2 2 9 2 5" xfId="3590"/>
    <cellStyle name="Comma 5 2 2 2 2 9 3" xfId="3591"/>
    <cellStyle name="Comma 5 2 2 2 2 9 3 2" xfId="3592"/>
    <cellStyle name="Comma 5 2 2 2 2 9 4" xfId="3593"/>
    <cellStyle name="Comma 5 2 2 2 2 9 5" xfId="3594"/>
    <cellStyle name="Comma 5 2 2 2 3" xfId="3595"/>
    <cellStyle name="Comma 5 2 2 2 3 10" xfId="3596"/>
    <cellStyle name="Comma 5 2 2 2 3 11" xfId="3597"/>
    <cellStyle name="Comma 5 2 2 2 3 12" xfId="3598"/>
    <cellStyle name="Comma 5 2 2 2 3 12 2" xfId="3599"/>
    <cellStyle name="Comma 5 2 2 2 3 13" xfId="3600"/>
    <cellStyle name="Comma 5 2 2 2 3 14" xfId="3601"/>
    <cellStyle name="Comma 5 2 2 2 3 15" xfId="3602"/>
    <cellStyle name="Comma 5 2 2 2 3 2" xfId="3603"/>
    <cellStyle name="Comma 5 2 2 2 3 2 2" xfId="3604"/>
    <cellStyle name="Comma 5 2 2 2 3 2 2 2" xfId="3605"/>
    <cellStyle name="Comma 5 2 2 2 3 2 2 2 2" xfId="3606"/>
    <cellStyle name="Comma 5 2 2 2 3 2 2 2 2 2" xfId="3607"/>
    <cellStyle name="Comma 5 2 2 2 3 2 2 2 2 2 2" xfId="3608"/>
    <cellStyle name="Comma 5 2 2 2 3 2 2 2 2 3" xfId="3609"/>
    <cellStyle name="Comma 5 2 2 2 3 2 2 2 2 4" xfId="3610"/>
    <cellStyle name="Comma 5 2 2 2 3 2 2 2 2 5" xfId="3611"/>
    <cellStyle name="Comma 5 2 2 2 3 2 2 2 3" xfId="3612"/>
    <cellStyle name="Comma 5 2 2 2 3 2 2 2 3 2" xfId="3613"/>
    <cellStyle name="Comma 5 2 2 2 3 2 2 2 4" xfId="3614"/>
    <cellStyle name="Comma 5 2 2 2 3 2 2 2 5" xfId="3615"/>
    <cellStyle name="Comma 5 2 2 2 3 2 2 3" xfId="3616"/>
    <cellStyle name="Comma 5 2 2 2 3 2 2 4" xfId="3617"/>
    <cellStyle name="Comma 5 2 2 2 3 2 2 5" xfId="3618"/>
    <cellStyle name="Comma 5 2 2 2 3 2 2 6" xfId="3619"/>
    <cellStyle name="Comma 5 2 2 2 3 2 2 6 2" xfId="3620"/>
    <cellStyle name="Comma 5 2 2 2 3 2 2 7" xfId="3621"/>
    <cellStyle name="Comma 5 2 2 2 3 2 2 8" xfId="3622"/>
    <cellStyle name="Comma 5 2 2 2 3 2 2 9" xfId="3623"/>
    <cellStyle name="Comma 5 2 2 2 3 2 3" xfId="3624"/>
    <cellStyle name="Comma 5 2 2 2 3 2 3 2" xfId="3625"/>
    <cellStyle name="Comma 5 2 2 2 3 2 3 2 2" xfId="3626"/>
    <cellStyle name="Comma 5 2 2 2 3 2 3 2 2 2" xfId="3627"/>
    <cellStyle name="Comma 5 2 2 2 3 2 3 2 3" xfId="3628"/>
    <cellStyle name="Comma 5 2 2 2 3 2 3 2 4" xfId="3629"/>
    <cellStyle name="Comma 5 2 2 2 3 2 3 2 5" xfId="3630"/>
    <cellStyle name="Comma 5 2 2 2 3 2 3 3" xfId="3631"/>
    <cellStyle name="Comma 5 2 2 2 3 2 3 3 2" xfId="3632"/>
    <cellStyle name="Comma 5 2 2 2 3 2 3 4" xfId="3633"/>
    <cellStyle name="Comma 5 2 2 2 3 2 3 5" xfId="3634"/>
    <cellStyle name="Comma 5 2 2 2 3 2 4" xfId="3635"/>
    <cellStyle name="Comma 5 2 2 2 3 2 5" xfId="3636"/>
    <cellStyle name="Comma 5 2 2 2 3 2 6" xfId="3637"/>
    <cellStyle name="Comma 5 2 2 2 3 2 6 2" xfId="3638"/>
    <cellStyle name="Comma 5 2 2 2 3 2 7" xfId="3639"/>
    <cellStyle name="Comma 5 2 2 2 3 2 8" xfId="3640"/>
    <cellStyle name="Comma 5 2 2 2 3 2 9" xfId="3641"/>
    <cellStyle name="Comma 5 2 2 2 3 3" xfId="3642"/>
    <cellStyle name="Comma 5 2 2 2 3 4" xfId="3643"/>
    <cellStyle name="Comma 5 2 2 2 3 5" xfId="3644"/>
    <cellStyle name="Comma 5 2 2 2 3 6" xfId="3645"/>
    <cellStyle name="Comma 5 2 2 2 3 7" xfId="3646"/>
    <cellStyle name="Comma 5 2 2 2 3 8" xfId="3647"/>
    <cellStyle name="Comma 5 2 2 2 3 8 2" xfId="3648"/>
    <cellStyle name="Comma 5 2 2 2 3 8 2 2" xfId="3649"/>
    <cellStyle name="Comma 5 2 2 2 3 8 2 2 2" xfId="3650"/>
    <cellStyle name="Comma 5 2 2 2 3 8 2 3" xfId="3651"/>
    <cellStyle name="Comma 5 2 2 2 3 8 2 4" xfId="3652"/>
    <cellStyle name="Comma 5 2 2 2 3 8 2 5" xfId="3653"/>
    <cellStyle name="Comma 5 2 2 2 3 8 3" xfId="3654"/>
    <cellStyle name="Comma 5 2 2 2 3 8 3 2" xfId="3655"/>
    <cellStyle name="Comma 5 2 2 2 3 8 4" xfId="3656"/>
    <cellStyle name="Comma 5 2 2 2 3 8 5" xfId="3657"/>
    <cellStyle name="Comma 5 2 2 2 3 9" xfId="3658"/>
    <cellStyle name="Comma 5 2 2 2 4" xfId="3659"/>
    <cellStyle name="Comma 5 2 2 2 4 2" xfId="3660"/>
    <cellStyle name="Comma 5 2 2 2 4 2 2" xfId="3661"/>
    <cellStyle name="Comma 5 2 2 2 4 2 2 2" xfId="3662"/>
    <cellStyle name="Comma 5 2 2 2 4 2 2 2 2" xfId="3663"/>
    <cellStyle name="Comma 5 2 2 2 4 2 2 2 2 2" xfId="3664"/>
    <cellStyle name="Comma 5 2 2 2 4 2 2 2 3" xfId="3665"/>
    <cellStyle name="Comma 5 2 2 2 4 2 2 2 4" xfId="3666"/>
    <cellStyle name="Comma 5 2 2 2 4 2 2 2 5" xfId="3667"/>
    <cellStyle name="Comma 5 2 2 2 4 2 2 3" xfId="3668"/>
    <cellStyle name="Comma 5 2 2 2 4 2 2 3 2" xfId="3669"/>
    <cellStyle name="Comma 5 2 2 2 4 2 2 4" xfId="3670"/>
    <cellStyle name="Comma 5 2 2 2 4 2 2 5" xfId="3671"/>
    <cellStyle name="Comma 5 2 2 2 4 2 3" xfId="3672"/>
    <cellStyle name="Comma 5 2 2 2 4 2 4" xfId="3673"/>
    <cellStyle name="Comma 5 2 2 2 4 2 5" xfId="3674"/>
    <cellStyle name="Comma 5 2 2 2 4 2 6" xfId="3675"/>
    <cellStyle name="Comma 5 2 2 2 4 2 6 2" xfId="3676"/>
    <cellStyle name="Comma 5 2 2 2 4 2 7" xfId="3677"/>
    <cellStyle name="Comma 5 2 2 2 4 2 8" xfId="3678"/>
    <cellStyle name="Comma 5 2 2 2 4 2 9" xfId="3679"/>
    <cellStyle name="Comma 5 2 2 2 4 3" xfId="3680"/>
    <cellStyle name="Comma 5 2 2 2 4 3 2" xfId="3681"/>
    <cellStyle name="Comma 5 2 2 2 4 3 2 2" xfId="3682"/>
    <cellStyle name="Comma 5 2 2 2 4 3 2 2 2" xfId="3683"/>
    <cellStyle name="Comma 5 2 2 2 4 3 2 3" xfId="3684"/>
    <cellStyle name="Comma 5 2 2 2 4 3 2 4" xfId="3685"/>
    <cellStyle name="Comma 5 2 2 2 4 3 2 5" xfId="3686"/>
    <cellStyle name="Comma 5 2 2 2 4 3 3" xfId="3687"/>
    <cellStyle name="Comma 5 2 2 2 4 3 3 2" xfId="3688"/>
    <cellStyle name="Comma 5 2 2 2 4 3 4" xfId="3689"/>
    <cellStyle name="Comma 5 2 2 2 4 3 5" xfId="3690"/>
    <cellStyle name="Comma 5 2 2 2 4 4" xfId="3691"/>
    <cellStyle name="Comma 5 2 2 2 4 5" xfId="3692"/>
    <cellStyle name="Comma 5 2 2 2 4 6" xfId="3693"/>
    <cellStyle name="Comma 5 2 2 2 4 6 2" xfId="3694"/>
    <cellStyle name="Comma 5 2 2 2 4 7" xfId="3695"/>
    <cellStyle name="Comma 5 2 2 2 4 8" xfId="3696"/>
    <cellStyle name="Comma 5 2 2 2 4 9" xfId="3697"/>
    <cellStyle name="Comma 5 2 2 2 5" xfId="3698"/>
    <cellStyle name="Comma 5 2 2 2 6" xfId="3699"/>
    <cellStyle name="Comma 5 2 2 2 7" xfId="3700"/>
    <cellStyle name="Comma 5 2 2 2 8" xfId="3701"/>
    <cellStyle name="Comma 5 2 2 2 9" xfId="3702"/>
    <cellStyle name="Comma 5 2 2 2 9 2" xfId="3703"/>
    <cellStyle name="Comma 5 2 2 2 9 2 2" xfId="3704"/>
    <cellStyle name="Comma 5 2 2 2 9 2 2 2" xfId="3705"/>
    <cellStyle name="Comma 5 2 2 2 9 2 3" xfId="3706"/>
    <cellStyle name="Comma 5 2 2 2 9 2 4" xfId="3707"/>
    <cellStyle name="Comma 5 2 2 2 9 2 5" xfId="3708"/>
    <cellStyle name="Comma 5 2 2 2 9 3" xfId="3709"/>
    <cellStyle name="Comma 5 2 2 2 9 3 2" xfId="3710"/>
    <cellStyle name="Comma 5 2 2 2 9 4" xfId="3711"/>
    <cellStyle name="Comma 5 2 2 2 9 5" xfId="3712"/>
    <cellStyle name="Comma 5 2 2 3" xfId="3713"/>
    <cellStyle name="Comma 5 2 2 4" xfId="3714"/>
    <cellStyle name="Comma 5 2 2 4 10" xfId="3715"/>
    <cellStyle name="Comma 5 2 2 4 11" xfId="3716"/>
    <cellStyle name="Comma 5 2 2 4 12" xfId="3717"/>
    <cellStyle name="Comma 5 2 2 4 12 2" xfId="3718"/>
    <cellStyle name="Comma 5 2 2 4 13" xfId="3719"/>
    <cellStyle name="Comma 5 2 2 4 14" xfId="3720"/>
    <cellStyle name="Comma 5 2 2 4 15" xfId="3721"/>
    <cellStyle name="Comma 5 2 2 4 2" xfId="3722"/>
    <cellStyle name="Comma 5 2 2 4 2 2" xfId="3723"/>
    <cellStyle name="Comma 5 2 2 4 2 2 2" xfId="3724"/>
    <cellStyle name="Comma 5 2 2 4 2 2 2 2" xfId="3725"/>
    <cellStyle name="Comma 5 2 2 4 2 2 2 2 2" xfId="3726"/>
    <cellStyle name="Comma 5 2 2 4 2 2 2 2 2 2" xfId="3727"/>
    <cellStyle name="Comma 5 2 2 4 2 2 2 2 3" xfId="3728"/>
    <cellStyle name="Comma 5 2 2 4 2 2 2 2 4" xfId="3729"/>
    <cellStyle name="Comma 5 2 2 4 2 2 2 2 5" xfId="3730"/>
    <cellStyle name="Comma 5 2 2 4 2 2 2 3" xfId="3731"/>
    <cellStyle name="Comma 5 2 2 4 2 2 2 3 2" xfId="3732"/>
    <cellStyle name="Comma 5 2 2 4 2 2 2 4" xfId="3733"/>
    <cellStyle name="Comma 5 2 2 4 2 2 2 5" xfId="3734"/>
    <cellStyle name="Comma 5 2 2 4 2 2 3" xfId="3735"/>
    <cellStyle name="Comma 5 2 2 4 2 2 4" xfId="3736"/>
    <cellStyle name="Comma 5 2 2 4 2 2 5" xfId="3737"/>
    <cellStyle name="Comma 5 2 2 4 2 2 6" xfId="3738"/>
    <cellStyle name="Comma 5 2 2 4 2 2 6 2" xfId="3739"/>
    <cellStyle name="Comma 5 2 2 4 2 2 7" xfId="3740"/>
    <cellStyle name="Comma 5 2 2 4 2 2 8" xfId="3741"/>
    <cellStyle name="Comma 5 2 2 4 2 2 9" xfId="3742"/>
    <cellStyle name="Comma 5 2 2 4 2 3" xfId="3743"/>
    <cellStyle name="Comma 5 2 2 4 2 3 2" xfId="3744"/>
    <cellStyle name="Comma 5 2 2 4 2 3 2 2" xfId="3745"/>
    <cellStyle name="Comma 5 2 2 4 2 3 2 2 2" xfId="3746"/>
    <cellStyle name="Comma 5 2 2 4 2 3 2 3" xfId="3747"/>
    <cellStyle name="Comma 5 2 2 4 2 3 2 4" xfId="3748"/>
    <cellStyle name="Comma 5 2 2 4 2 3 2 5" xfId="3749"/>
    <cellStyle name="Comma 5 2 2 4 2 3 3" xfId="3750"/>
    <cellStyle name="Comma 5 2 2 4 2 3 3 2" xfId="3751"/>
    <cellStyle name="Comma 5 2 2 4 2 3 4" xfId="3752"/>
    <cellStyle name="Comma 5 2 2 4 2 3 5" xfId="3753"/>
    <cellStyle name="Comma 5 2 2 4 2 4" xfId="3754"/>
    <cellStyle name="Comma 5 2 2 4 2 5" xfId="3755"/>
    <cellStyle name="Comma 5 2 2 4 2 6" xfId="3756"/>
    <cellStyle name="Comma 5 2 2 4 2 6 2" xfId="3757"/>
    <cellStyle name="Comma 5 2 2 4 2 7" xfId="3758"/>
    <cellStyle name="Comma 5 2 2 4 2 8" xfId="3759"/>
    <cellStyle name="Comma 5 2 2 4 2 9" xfId="3760"/>
    <cellStyle name="Comma 5 2 2 4 3" xfId="3761"/>
    <cellStyle name="Comma 5 2 2 4 4" xfId="3762"/>
    <cellStyle name="Comma 5 2 2 4 5" xfId="3763"/>
    <cellStyle name="Comma 5 2 2 4 6" xfId="3764"/>
    <cellStyle name="Comma 5 2 2 4 7" xfId="3765"/>
    <cellStyle name="Comma 5 2 2 4 8" xfId="3766"/>
    <cellStyle name="Comma 5 2 2 4 8 2" xfId="3767"/>
    <cellStyle name="Comma 5 2 2 4 8 2 2" xfId="3768"/>
    <cellStyle name="Comma 5 2 2 4 8 2 2 2" xfId="3769"/>
    <cellStyle name="Comma 5 2 2 4 8 2 3" xfId="3770"/>
    <cellStyle name="Comma 5 2 2 4 8 2 4" xfId="3771"/>
    <cellStyle name="Comma 5 2 2 4 8 2 5" xfId="3772"/>
    <cellStyle name="Comma 5 2 2 4 8 3" xfId="3773"/>
    <cellStyle name="Comma 5 2 2 4 8 3 2" xfId="3774"/>
    <cellStyle name="Comma 5 2 2 4 8 4" xfId="3775"/>
    <cellStyle name="Comma 5 2 2 4 8 5" xfId="3776"/>
    <cellStyle name="Comma 5 2 2 4 9" xfId="3777"/>
    <cellStyle name="Comma 5 2 2 5" xfId="3778"/>
    <cellStyle name="Comma 5 2 2 6" xfId="3779"/>
    <cellStyle name="Comma 5 2 2 6 2" xfId="3780"/>
    <cellStyle name="Comma 5 2 2 6 2 2" xfId="3781"/>
    <cellStyle name="Comma 5 2 2 6 2 2 2" xfId="3782"/>
    <cellStyle name="Comma 5 2 2 6 2 2 2 2" xfId="3783"/>
    <cellStyle name="Comma 5 2 2 6 2 2 2 2 2" xfId="3784"/>
    <cellStyle name="Comma 5 2 2 6 2 2 2 3" xfId="3785"/>
    <cellStyle name="Comma 5 2 2 6 2 2 2 4" xfId="3786"/>
    <cellStyle name="Comma 5 2 2 6 2 2 2 5" xfId="3787"/>
    <cellStyle name="Comma 5 2 2 6 2 2 3" xfId="3788"/>
    <cellStyle name="Comma 5 2 2 6 2 2 3 2" xfId="3789"/>
    <cellStyle name="Comma 5 2 2 6 2 2 4" xfId="3790"/>
    <cellStyle name="Comma 5 2 2 6 2 2 5" xfId="3791"/>
    <cellStyle name="Comma 5 2 2 6 2 3" xfId="3792"/>
    <cellStyle name="Comma 5 2 2 6 2 4" xfId="3793"/>
    <cellStyle name="Comma 5 2 2 6 2 5" xfId="3794"/>
    <cellStyle name="Comma 5 2 2 6 2 6" xfId="3795"/>
    <cellStyle name="Comma 5 2 2 6 2 6 2" xfId="3796"/>
    <cellStyle name="Comma 5 2 2 6 2 7" xfId="3797"/>
    <cellStyle name="Comma 5 2 2 6 2 8" xfId="3798"/>
    <cellStyle name="Comma 5 2 2 6 2 9" xfId="3799"/>
    <cellStyle name="Comma 5 2 2 6 3" xfId="3800"/>
    <cellStyle name="Comma 5 2 2 6 3 2" xfId="3801"/>
    <cellStyle name="Comma 5 2 2 6 3 2 2" xfId="3802"/>
    <cellStyle name="Comma 5 2 2 6 3 2 2 2" xfId="3803"/>
    <cellStyle name="Comma 5 2 2 6 3 2 3" xfId="3804"/>
    <cellStyle name="Comma 5 2 2 6 3 2 4" xfId="3805"/>
    <cellStyle name="Comma 5 2 2 6 3 2 5" xfId="3806"/>
    <cellStyle name="Comma 5 2 2 6 3 3" xfId="3807"/>
    <cellStyle name="Comma 5 2 2 6 3 3 2" xfId="3808"/>
    <cellStyle name="Comma 5 2 2 6 3 4" xfId="3809"/>
    <cellStyle name="Comma 5 2 2 6 3 5" xfId="3810"/>
    <cellStyle name="Comma 5 2 2 6 4" xfId="3811"/>
    <cellStyle name="Comma 5 2 2 6 5" xfId="3812"/>
    <cellStyle name="Comma 5 2 2 6 6" xfId="3813"/>
    <cellStyle name="Comma 5 2 2 6 6 2" xfId="3814"/>
    <cellStyle name="Comma 5 2 2 6 7" xfId="3815"/>
    <cellStyle name="Comma 5 2 2 6 8" xfId="3816"/>
    <cellStyle name="Comma 5 2 2 6 9" xfId="3817"/>
    <cellStyle name="Comma 5 2 2 7" xfId="3818"/>
    <cellStyle name="Comma 5 2 2 8" xfId="3819"/>
    <cellStyle name="Comma 5 2 2 9" xfId="3820"/>
    <cellStyle name="Comma 5 2 20" xfId="3415"/>
    <cellStyle name="Comma 5 2 3" xfId="3821"/>
    <cellStyle name="Comma 5 2 4" xfId="3822"/>
    <cellStyle name="Comma 5 2 4 10" xfId="3823"/>
    <cellStyle name="Comma 5 2 4 11" xfId="3824"/>
    <cellStyle name="Comma 5 2 4 12" xfId="3825"/>
    <cellStyle name="Comma 5 2 4 13" xfId="3826"/>
    <cellStyle name="Comma 5 2 4 13 2" xfId="3827"/>
    <cellStyle name="Comma 5 2 4 14" xfId="3828"/>
    <cellStyle name="Comma 5 2 4 15" xfId="3829"/>
    <cellStyle name="Comma 5 2 4 16" xfId="3830"/>
    <cellStyle name="Comma 5 2 4 2" xfId="3831"/>
    <cellStyle name="Comma 5 2 4 2 10" xfId="3832"/>
    <cellStyle name="Comma 5 2 4 2 11" xfId="3833"/>
    <cellStyle name="Comma 5 2 4 2 12" xfId="3834"/>
    <cellStyle name="Comma 5 2 4 2 13" xfId="3835"/>
    <cellStyle name="Comma 5 2 4 2 13 2" xfId="3836"/>
    <cellStyle name="Comma 5 2 4 2 14" xfId="3837"/>
    <cellStyle name="Comma 5 2 4 2 15" xfId="3838"/>
    <cellStyle name="Comma 5 2 4 2 16" xfId="3839"/>
    <cellStyle name="Comma 5 2 4 2 2" xfId="3840"/>
    <cellStyle name="Comma 5 2 4 2 2 10" xfId="3841"/>
    <cellStyle name="Comma 5 2 4 2 2 11" xfId="3842"/>
    <cellStyle name="Comma 5 2 4 2 2 12" xfId="3843"/>
    <cellStyle name="Comma 5 2 4 2 2 12 2" xfId="3844"/>
    <cellStyle name="Comma 5 2 4 2 2 13" xfId="3845"/>
    <cellStyle name="Comma 5 2 4 2 2 14" xfId="3846"/>
    <cellStyle name="Comma 5 2 4 2 2 15" xfId="3847"/>
    <cellStyle name="Comma 5 2 4 2 2 2" xfId="3848"/>
    <cellStyle name="Comma 5 2 4 2 2 2 2" xfId="3849"/>
    <cellStyle name="Comma 5 2 4 2 2 2 2 2" xfId="3850"/>
    <cellStyle name="Comma 5 2 4 2 2 2 2 2 2" xfId="3851"/>
    <cellStyle name="Comma 5 2 4 2 2 2 2 2 2 2" xfId="3852"/>
    <cellStyle name="Comma 5 2 4 2 2 2 2 2 2 2 2" xfId="3853"/>
    <cellStyle name="Comma 5 2 4 2 2 2 2 2 2 3" xfId="3854"/>
    <cellStyle name="Comma 5 2 4 2 2 2 2 2 2 4" xfId="3855"/>
    <cellStyle name="Comma 5 2 4 2 2 2 2 2 2 5" xfId="3856"/>
    <cellStyle name="Comma 5 2 4 2 2 2 2 2 3" xfId="3857"/>
    <cellStyle name="Comma 5 2 4 2 2 2 2 2 3 2" xfId="3858"/>
    <cellStyle name="Comma 5 2 4 2 2 2 2 2 4" xfId="3859"/>
    <cellStyle name="Comma 5 2 4 2 2 2 2 2 5" xfId="3860"/>
    <cellStyle name="Comma 5 2 4 2 2 2 2 3" xfId="3861"/>
    <cellStyle name="Comma 5 2 4 2 2 2 2 4" xfId="3862"/>
    <cellStyle name="Comma 5 2 4 2 2 2 2 5" xfId="3863"/>
    <cellStyle name="Comma 5 2 4 2 2 2 2 6" xfId="3864"/>
    <cellStyle name="Comma 5 2 4 2 2 2 2 6 2" xfId="3865"/>
    <cellStyle name="Comma 5 2 4 2 2 2 2 7" xfId="3866"/>
    <cellStyle name="Comma 5 2 4 2 2 2 2 8" xfId="3867"/>
    <cellStyle name="Comma 5 2 4 2 2 2 2 9" xfId="3868"/>
    <cellStyle name="Comma 5 2 4 2 2 2 3" xfId="3869"/>
    <cellStyle name="Comma 5 2 4 2 2 2 3 2" xfId="3870"/>
    <cellStyle name="Comma 5 2 4 2 2 2 3 2 2" xfId="3871"/>
    <cellStyle name="Comma 5 2 4 2 2 2 3 2 2 2" xfId="3872"/>
    <cellStyle name="Comma 5 2 4 2 2 2 3 2 3" xfId="3873"/>
    <cellStyle name="Comma 5 2 4 2 2 2 3 2 4" xfId="3874"/>
    <cellStyle name="Comma 5 2 4 2 2 2 3 2 5" xfId="3875"/>
    <cellStyle name="Comma 5 2 4 2 2 2 3 3" xfId="3876"/>
    <cellStyle name="Comma 5 2 4 2 2 2 3 3 2" xfId="3877"/>
    <cellStyle name="Comma 5 2 4 2 2 2 3 4" xfId="3878"/>
    <cellStyle name="Comma 5 2 4 2 2 2 3 5" xfId="3879"/>
    <cellStyle name="Comma 5 2 4 2 2 2 4" xfId="3880"/>
    <cellStyle name="Comma 5 2 4 2 2 2 5" xfId="3881"/>
    <cellStyle name="Comma 5 2 4 2 2 2 6" xfId="3882"/>
    <cellStyle name="Comma 5 2 4 2 2 2 6 2" xfId="3883"/>
    <cellStyle name="Comma 5 2 4 2 2 2 7" xfId="3884"/>
    <cellStyle name="Comma 5 2 4 2 2 2 8" xfId="3885"/>
    <cellStyle name="Comma 5 2 4 2 2 2 9" xfId="3886"/>
    <cellStyle name="Comma 5 2 4 2 2 3" xfId="3887"/>
    <cellStyle name="Comma 5 2 4 2 2 4" xfId="3888"/>
    <cellStyle name="Comma 5 2 4 2 2 5" xfId="3889"/>
    <cellStyle name="Comma 5 2 4 2 2 6" xfId="3890"/>
    <cellStyle name="Comma 5 2 4 2 2 7" xfId="3891"/>
    <cellStyle name="Comma 5 2 4 2 2 8" xfId="3892"/>
    <cellStyle name="Comma 5 2 4 2 2 8 2" xfId="3893"/>
    <cellStyle name="Comma 5 2 4 2 2 8 2 2" xfId="3894"/>
    <cellStyle name="Comma 5 2 4 2 2 8 2 2 2" xfId="3895"/>
    <cellStyle name="Comma 5 2 4 2 2 8 2 3" xfId="3896"/>
    <cellStyle name="Comma 5 2 4 2 2 8 2 4" xfId="3897"/>
    <cellStyle name="Comma 5 2 4 2 2 8 2 5" xfId="3898"/>
    <cellStyle name="Comma 5 2 4 2 2 8 3" xfId="3899"/>
    <cellStyle name="Comma 5 2 4 2 2 8 3 2" xfId="3900"/>
    <cellStyle name="Comma 5 2 4 2 2 8 4" xfId="3901"/>
    <cellStyle name="Comma 5 2 4 2 2 8 5" xfId="3902"/>
    <cellStyle name="Comma 5 2 4 2 2 9" xfId="3903"/>
    <cellStyle name="Comma 5 2 4 2 3" xfId="3904"/>
    <cellStyle name="Comma 5 2 4 2 4" xfId="3905"/>
    <cellStyle name="Comma 5 2 4 2 4 2" xfId="3906"/>
    <cellStyle name="Comma 5 2 4 2 4 2 2" xfId="3907"/>
    <cellStyle name="Comma 5 2 4 2 4 2 2 2" xfId="3908"/>
    <cellStyle name="Comma 5 2 4 2 4 2 2 2 2" xfId="3909"/>
    <cellStyle name="Comma 5 2 4 2 4 2 2 2 2 2" xfId="3910"/>
    <cellStyle name="Comma 5 2 4 2 4 2 2 2 3" xfId="3911"/>
    <cellStyle name="Comma 5 2 4 2 4 2 2 2 4" xfId="3912"/>
    <cellStyle name="Comma 5 2 4 2 4 2 2 2 5" xfId="3913"/>
    <cellStyle name="Comma 5 2 4 2 4 2 2 3" xfId="3914"/>
    <cellStyle name="Comma 5 2 4 2 4 2 2 3 2" xfId="3915"/>
    <cellStyle name="Comma 5 2 4 2 4 2 2 4" xfId="3916"/>
    <cellStyle name="Comma 5 2 4 2 4 2 2 5" xfId="3917"/>
    <cellStyle name="Comma 5 2 4 2 4 2 3" xfId="3918"/>
    <cellStyle name="Comma 5 2 4 2 4 2 4" xfId="3919"/>
    <cellStyle name="Comma 5 2 4 2 4 2 5" xfId="3920"/>
    <cellStyle name="Comma 5 2 4 2 4 2 6" xfId="3921"/>
    <cellStyle name="Comma 5 2 4 2 4 2 6 2" xfId="3922"/>
    <cellStyle name="Comma 5 2 4 2 4 2 7" xfId="3923"/>
    <cellStyle name="Comma 5 2 4 2 4 2 8" xfId="3924"/>
    <cellStyle name="Comma 5 2 4 2 4 2 9" xfId="3925"/>
    <cellStyle name="Comma 5 2 4 2 4 3" xfId="3926"/>
    <cellStyle name="Comma 5 2 4 2 4 3 2" xfId="3927"/>
    <cellStyle name="Comma 5 2 4 2 4 3 2 2" xfId="3928"/>
    <cellStyle name="Comma 5 2 4 2 4 3 2 2 2" xfId="3929"/>
    <cellStyle name="Comma 5 2 4 2 4 3 2 3" xfId="3930"/>
    <cellStyle name="Comma 5 2 4 2 4 3 2 4" xfId="3931"/>
    <cellStyle name="Comma 5 2 4 2 4 3 2 5" xfId="3932"/>
    <cellStyle name="Comma 5 2 4 2 4 3 3" xfId="3933"/>
    <cellStyle name="Comma 5 2 4 2 4 3 3 2" xfId="3934"/>
    <cellStyle name="Comma 5 2 4 2 4 3 4" xfId="3935"/>
    <cellStyle name="Comma 5 2 4 2 4 3 5" xfId="3936"/>
    <cellStyle name="Comma 5 2 4 2 4 4" xfId="3937"/>
    <cellStyle name="Comma 5 2 4 2 4 5" xfId="3938"/>
    <cellStyle name="Comma 5 2 4 2 4 6" xfId="3939"/>
    <cellStyle name="Comma 5 2 4 2 4 6 2" xfId="3940"/>
    <cellStyle name="Comma 5 2 4 2 4 7" xfId="3941"/>
    <cellStyle name="Comma 5 2 4 2 4 8" xfId="3942"/>
    <cellStyle name="Comma 5 2 4 2 4 9" xfId="3943"/>
    <cellStyle name="Comma 5 2 4 2 5" xfId="3944"/>
    <cellStyle name="Comma 5 2 4 2 6" xfId="3945"/>
    <cellStyle name="Comma 5 2 4 2 7" xfId="3946"/>
    <cellStyle name="Comma 5 2 4 2 8" xfId="3947"/>
    <cellStyle name="Comma 5 2 4 2 9" xfId="3948"/>
    <cellStyle name="Comma 5 2 4 2 9 2" xfId="3949"/>
    <cellStyle name="Comma 5 2 4 2 9 2 2" xfId="3950"/>
    <cellStyle name="Comma 5 2 4 2 9 2 2 2" xfId="3951"/>
    <cellStyle name="Comma 5 2 4 2 9 2 3" xfId="3952"/>
    <cellStyle name="Comma 5 2 4 2 9 2 4" xfId="3953"/>
    <cellStyle name="Comma 5 2 4 2 9 2 5" xfId="3954"/>
    <cellStyle name="Comma 5 2 4 2 9 3" xfId="3955"/>
    <cellStyle name="Comma 5 2 4 2 9 3 2" xfId="3956"/>
    <cellStyle name="Comma 5 2 4 2 9 4" xfId="3957"/>
    <cellStyle name="Comma 5 2 4 2 9 5" xfId="3958"/>
    <cellStyle name="Comma 5 2 4 3" xfId="3959"/>
    <cellStyle name="Comma 5 2 4 3 10" xfId="3960"/>
    <cellStyle name="Comma 5 2 4 3 11" xfId="3961"/>
    <cellStyle name="Comma 5 2 4 3 12" xfId="3962"/>
    <cellStyle name="Comma 5 2 4 3 12 2" xfId="3963"/>
    <cellStyle name="Comma 5 2 4 3 13" xfId="3964"/>
    <cellStyle name="Comma 5 2 4 3 14" xfId="3965"/>
    <cellStyle name="Comma 5 2 4 3 15" xfId="3966"/>
    <cellStyle name="Comma 5 2 4 3 2" xfId="3967"/>
    <cellStyle name="Comma 5 2 4 3 2 2" xfId="3968"/>
    <cellStyle name="Comma 5 2 4 3 2 2 2" xfId="3969"/>
    <cellStyle name="Comma 5 2 4 3 2 2 2 2" xfId="3970"/>
    <cellStyle name="Comma 5 2 4 3 2 2 2 2 2" xfId="3971"/>
    <cellStyle name="Comma 5 2 4 3 2 2 2 2 2 2" xfId="3972"/>
    <cellStyle name="Comma 5 2 4 3 2 2 2 2 3" xfId="3973"/>
    <cellStyle name="Comma 5 2 4 3 2 2 2 2 4" xfId="3974"/>
    <cellStyle name="Comma 5 2 4 3 2 2 2 2 5" xfId="3975"/>
    <cellStyle name="Comma 5 2 4 3 2 2 2 3" xfId="3976"/>
    <cellStyle name="Comma 5 2 4 3 2 2 2 3 2" xfId="3977"/>
    <cellStyle name="Comma 5 2 4 3 2 2 2 4" xfId="3978"/>
    <cellStyle name="Comma 5 2 4 3 2 2 2 5" xfId="3979"/>
    <cellStyle name="Comma 5 2 4 3 2 2 3" xfId="3980"/>
    <cellStyle name="Comma 5 2 4 3 2 2 4" xfId="3981"/>
    <cellStyle name="Comma 5 2 4 3 2 2 5" xfId="3982"/>
    <cellStyle name="Comma 5 2 4 3 2 2 6" xfId="3983"/>
    <cellStyle name="Comma 5 2 4 3 2 2 6 2" xfId="3984"/>
    <cellStyle name="Comma 5 2 4 3 2 2 7" xfId="3985"/>
    <cellStyle name="Comma 5 2 4 3 2 2 8" xfId="3986"/>
    <cellStyle name="Comma 5 2 4 3 2 2 9" xfId="3987"/>
    <cellStyle name="Comma 5 2 4 3 2 3" xfId="3988"/>
    <cellStyle name="Comma 5 2 4 3 2 3 2" xfId="3989"/>
    <cellStyle name="Comma 5 2 4 3 2 3 2 2" xfId="3990"/>
    <cellStyle name="Comma 5 2 4 3 2 3 2 2 2" xfId="3991"/>
    <cellStyle name="Comma 5 2 4 3 2 3 2 3" xfId="3992"/>
    <cellStyle name="Comma 5 2 4 3 2 3 2 4" xfId="3993"/>
    <cellStyle name="Comma 5 2 4 3 2 3 2 5" xfId="3994"/>
    <cellStyle name="Comma 5 2 4 3 2 3 3" xfId="3995"/>
    <cellStyle name="Comma 5 2 4 3 2 3 3 2" xfId="3996"/>
    <cellStyle name="Comma 5 2 4 3 2 3 4" xfId="3997"/>
    <cellStyle name="Comma 5 2 4 3 2 3 5" xfId="3998"/>
    <cellStyle name="Comma 5 2 4 3 2 4" xfId="3999"/>
    <cellStyle name="Comma 5 2 4 3 2 5" xfId="4000"/>
    <cellStyle name="Comma 5 2 4 3 2 6" xfId="4001"/>
    <cellStyle name="Comma 5 2 4 3 2 6 2" xfId="4002"/>
    <cellStyle name="Comma 5 2 4 3 2 7" xfId="4003"/>
    <cellStyle name="Comma 5 2 4 3 2 8" xfId="4004"/>
    <cellStyle name="Comma 5 2 4 3 2 9" xfId="4005"/>
    <cellStyle name="Comma 5 2 4 3 3" xfId="4006"/>
    <cellStyle name="Comma 5 2 4 3 4" xfId="4007"/>
    <cellStyle name="Comma 5 2 4 3 5" xfId="4008"/>
    <cellStyle name="Comma 5 2 4 3 6" xfId="4009"/>
    <cellStyle name="Comma 5 2 4 3 7" xfId="4010"/>
    <cellStyle name="Comma 5 2 4 3 8" xfId="4011"/>
    <cellStyle name="Comma 5 2 4 3 8 2" xfId="4012"/>
    <cellStyle name="Comma 5 2 4 3 8 2 2" xfId="4013"/>
    <cellStyle name="Comma 5 2 4 3 8 2 2 2" xfId="4014"/>
    <cellStyle name="Comma 5 2 4 3 8 2 3" xfId="4015"/>
    <cellStyle name="Comma 5 2 4 3 8 2 4" xfId="4016"/>
    <cellStyle name="Comma 5 2 4 3 8 2 5" xfId="4017"/>
    <cellStyle name="Comma 5 2 4 3 8 3" xfId="4018"/>
    <cellStyle name="Comma 5 2 4 3 8 3 2" xfId="4019"/>
    <cellStyle name="Comma 5 2 4 3 8 4" xfId="4020"/>
    <cellStyle name="Comma 5 2 4 3 8 5" xfId="4021"/>
    <cellStyle name="Comma 5 2 4 3 9" xfId="4022"/>
    <cellStyle name="Comma 5 2 4 4" xfId="4023"/>
    <cellStyle name="Comma 5 2 4 4 2" xfId="4024"/>
    <cellStyle name="Comma 5 2 4 4 2 2" xfId="4025"/>
    <cellStyle name="Comma 5 2 4 4 2 2 2" xfId="4026"/>
    <cellStyle name="Comma 5 2 4 4 2 2 2 2" xfId="4027"/>
    <cellStyle name="Comma 5 2 4 4 2 2 2 2 2" xfId="4028"/>
    <cellStyle name="Comma 5 2 4 4 2 2 2 3" xfId="4029"/>
    <cellStyle name="Comma 5 2 4 4 2 2 2 4" xfId="4030"/>
    <cellStyle name="Comma 5 2 4 4 2 2 2 5" xfId="4031"/>
    <cellStyle name="Comma 5 2 4 4 2 2 3" xfId="4032"/>
    <cellStyle name="Comma 5 2 4 4 2 2 3 2" xfId="4033"/>
    <cellStyle name="Comma 5 2 4 4 2 2 4" xfId="4034"/>
    <cellStyle name="Comma 5 2 4 4 2 2 5" xfId="4035"/>
    <cellStyle name="Comma 5 2 4 4 2 3" xfId="4036"/>
    <cellStyle name="Comma 5 2 4 4 2 4" xfId="4037"/>
    <cellStyle name="Comma 5 2 4 4 2 5" xfId="4038"/>
    <cellStyle name="Comma 5 2 4 4 2 6" xfId="4039"/>
    <cellStyle name="Comma 5 2 4 4 2 6 2" xfId="4040"/>
    <cellStyle name="Comma 5 2 4 4 2 7" xfId="4041"/>
    <cellStyle name="Comma 5 2 4 4 2 8" xfId="4042"/>
    <cellStyle name="Comma 5 2 4 4 2 9" xfId="4043"/>
    <cellStyle name="Comma 5 2 4 4 3" xfId="4044"/>
    <cellStyle name="Comma 5 2 4 4 3 2" xfId="4045"/>
    <cellStyle name="Comma 5 2 4 4 3 2 2" xfId="4046"/>
    <cellStyle name="Comma 5 2 4 4 3 2 2 2" xfId="4047"/>
    <cellStyle name="Comma 5 2 4 4 3 2 3" xfId="4048"/>
    <cellStyle name="Comma 5 2 4 4 3 2 4" xfId="4049"/>
    <cellStyle name="Comma 5 2 4 4 3 2 5" xfId="4050"/>
    <cellStyle name="Comma 5 2 4 4 3 3" xfId="4051"/>
    <cellStyle name="Comma 5 2 4 4 3 3 2" xfId="4052"/>
    <cellStyle name="Comma 5 2 4 4 3 4" xfId="4053"/>
    <cellStyle name="Comma 5 2 4 4 3 5" xfId="4054"/>
    <cellStyle name="Comma 5 2 4 4 4" xfId="4055"/>
    <cellStyle name="Comma 5 2 4 4 5" xfId="4056"/>
    <cellStyle name="Comma 5 2 4 4 6" xfId="4057"/>
    <cellStyle name="Comma 5 2 4 4 6 2" xfId="4058"/>
    <cellStyle name="Comma 5 2 4 4 7" xfId="4059"/>
    <cellStyle name="Comma 5 2 4 4 8" xfId="4060"/>
    <cellStyle name="Comma 5 2 4 4 9" xfId="4061"/>
    <cellStyle name="Comma 5 2 4 5" xfId="4062"/>
    <cellStyle name="Comma 5 2 4 6" xfId="4063"/>
    <cellStyle name="Comma 5 2 4 7" xfId="4064"/>
    <cellStyle name="Comma 5 2 4 8" xfId="4065"/>
    <cellStyle name="Comma 5 2 4 9" xfId="4066"/>
    <cellStyle name="Comma 5 2 4 9 2" xfId="4067"/>
    <cellStyle name="Comma 5 2 4 9 2 2" xfId="4068"/>
    <cellStyle name="Comma 5 2 4 9 2 2 2" xfId="4069"/>
    <cellStyle name="Comma 5 2 4 9 2 3" xfId="4070"/>
    <cellStyle name="Comma 5 2 4 9 2 4" xfId="4071"/>
    <cellStyle name="Comma 5 2 4 9 2 5" xfId="4072"/>
    <cellStyle name="Comma 5 2 4 9 3" xfId="4073"/>
    <cellStyle name="Comma 5 2 4 9 3 2" xfId="4074"/>
    <cellStyle name="Comma 5 2 4 9 4" xfId="4075"/>
    <cellStyle name="Comma 5 2 4 9 5" xfId="4076"/>
    <cellStyle name="Comma 5 2 5" xfId="4077"/>
    <cellStyle name="Comma 5 2 5 10" xfId="4078"/>
    <cellStyle name="Comma 5 2 5 11" xfId="4079"/>
    <cellStyle name="Comma 5 2 5 12" xfId="4080"/>
    <cellStyle name="Comma 5 2 5 12 2" xfId="4081"/>
    <cellStyle name="Comma 5 2 5 13" xfId="4082"/>
    <cellStyle name="Comma 5 2 5 14" xfId="4083"/>
    <cellStyle name="Comma 5 2 5 15" xfId="4084"/>
    <cellStyle name="Comma 5 2 5 2" xfId="4085"/>
    <cellStyle name="Comma 5 2 5 2 2" xfId="4086"/>
    <cellStyle name="Comma 5 2 5 2 2 2" xfId="4087"/>
    <cellStyle name="Comma 5 2 5 2 2 2 2" xfId="4088"/>
    <cellStyle name="Comma 5 2 5 2 2 2 2 2" xfId="4089"/>
    <cellStyle name="Comma 5 2 5 2 2 2 2 2 2" xfId="4090"/>
    <cellStyle name="Comma 5 2 5 2 2 2 2 3" xfId="4091"/>
    <cellStyle name="Comma 5 2 5 2 2 2 2 4" xfId="4092"/>
    <cellStyle name="Comma 5 2 5 2 2 2 2 5" xfId="4093"/>
    <cellStyle name="Comma 5 2 5 2 2 2 3" xfId="4094"/>
    <cellStyle name="Comma 5 2 5 2 2 2 3 2" xfId="4095"/>
    <cellStyle name="Comma 5 2 5 2 2 2 4" xfId="4096"/>
    <cellStyle name="Comma 5 2 5 2 2 2 5" xfId="4097"/>
    <cellStyle name="Comma 5 2 5 2 2 3" xfId="4098"/>
    <cellStyle name="Comma 5 2 5 2 2 4" xfId="4099"/>
    <cellStyle name="Comma 5 2 5 2 2 5" xfId="4100"/>
    <cellStyle name="Comma 5 2 5 2 2 6" xfId="4101"/>
    <cellStyle name="Comma 5 2 5 2 2 6 2" xfId="4102"/>
    <cellStyle name="Comma 5 2 5 2 2 7" xfId="4103"/>
    <cellStyle name="Comma 5 2 5 2 2 8" xfId="4104"/>
    <cellStyle name="Comma 5 2 5 2 2 9" xfId="4105"/>
    <cellStyle name="Comma 5 2 5 2 3" xfId="4106"/>
    <cellStyle name="Comma 5 2 5 2 3 2" xfId="4107"/>
    <cellStyle name="Comma 5 2 5 2 3 2 2" xfId="4108"/>
    <cellStyle name="Comma 5 2 5 2 3 2 2 2" xfId="4109"/>
    <cellStyle name="Comma 5 2 5 2 3 2 3" xfId="4110"/>
    <cellStyle name="Comma 5 2 5 2 3 2 4" xfId="4111"/>
    <cellStyle name="Comma 5 2 5 2 3 2 5" xfId="4112"/>
    <cellStyle name="Comma 5 2 5 2 3 3" xfId="4113"/>
    <cellStyle name="Comma 5 2 5 2 3 3 2" xfId="4114"/>
    <cellStyle name="Comma 5 2 5 2 3 4" xfId="4115"/>
    <cellStyle name="Comma 5 2 5 2 3 5" xfId="4116"/>
    <cellStyle name="Comma 5 2 5 2 4" xfId="4117"/>
    <cellStyle name="Comma 5 2 5 2 5" xfId="4118"/>
    <cellStyle name="Comma 5 2 5 2 6" xfId="4119"/>
    <cellStyle name="Comma 5 2 5 2 6 2" xfId="4120"/>
    <cellStyle name="Comma 5 2 5 2 7" xfId="4121"/>
    <cellStyle name="Comma 5 2 5 2 8" xfId="4122"/>
    <cellStyle name="Comma 5 2 5 2 9" xfId="4123"/>
    <cellStyle name="Comma 5 2 5 3" xfId="4124"/>
    <cellStyle name="Comma 5 2 5 4" xfId="4125"/>
    <cellStyle name="Comma 5 2 5 5" xfId="4126"/>
    <cellStyle name="Comma 5 2 5 6" xfId="4127"/>
    <cellStyle name="Comma 5 2 5 7" xfId="4128"/>
    <cellStyle name="Comma 5 2 5 8" xfId="4129"/>
    <cellStyle name="Comma 5 2 5 8 2" xfId="4130"/>
    <cellStyle name="Comma 5 2 5 8 2 2" xfId="4131"/>
    <cellStyle name="Comma 5 2 5 8 2 2 2" xfId="4132"/>
    <cellStyle name="Comma 5 2 5 8 2 3" xfId="4133"/>
    <cellStyle name="Comma 5 2 5 8 2 4" xfId="4134"/>
    <cellStyle name="Comma 5 2 5 8 2 5" xfId="4135"/>
    <cellStyle name="Comma 5 2 5 8 3" xfId="4136"/>
    <cellStyle name="Comma 5 2 5 8 3 2" xfId="4137"/>
    <cellStyle name="Comma 5 2 5 8 4" xfId="4138"/>
    <cellStyle name="Comma 5 2 5 8 5" xfId="4139"/>
    <cellStyle name="Comma 5 2 5 9" xfId="4140"/>
    <cellStyle name="Comma 5 2 6" xfId="4141"/>
    <cellStyle name="Comma 5 2 7" xfId="4142"/>
    <cellStyle name="Comma 5 2 7 2" xfId="4143"/>
    <cellStyle name="Comma 5 2 7 2 2" xfId="4144"/>
    <cellStyle name="Comma 5 2 7 2 2 2" xfId="4145"/>
    <cellStyle name="Comma 5 2 7 2 2 2 2" xfId="4146"/>
    <cellStyle name="Comma 5 2 7 2 2 2 2 2" xfId="4147"/>
    <cellStyle name="Comma 5 2 7 2 2 2 3" xfId="4148"/>
    <cellStyle name="Comma 5 2 7 2 2 2 4" xfId="4149"/>
    <cellStyle name="Comma 5 2 7 2 2 2 5" xfId="4150"/>
    <cellStyle name="Comma 5 2 7 2 2 3" xfId="4151"/>
    <cellStyle name="Comma 5 2 7 2 2 3 2" xfId="4152"/>
    <cellStyle name="Comma 5 2 7 2 2 4" xfId="4153"/>
    <cellStyle name="Comma 5 2 7 2 2 5" xfId="4154"/>
    <cellStyle name="Comma 5 2 7 2 3" xfId="4155"/>
    <cellStyle name="Comma 5 2 7 2 4" xfId="4156"/>
    <cellStyle name="Comma 5 2 7 2 5" xfId="4157"/>
    <cellStyle name="Comma 5 2 7 2 6" xfId="4158"/>
    <cellStyle name="Comma 5 2 7 2 6 2" xfId="4159"/>
    <cellStyle name="Comma 5 2 7 2 7" xfId="4160"/>
    <cellStyle name="Comma 5 2 7 2 8" xfId="4161"/>
    <cellStyle name="Comma 5 2 7 2 9" xfId="4162"/>
    <cellStyle name="Comma 5 2 7 3" xfId="4163"/>
    <cellStyle name="Comma 5 2 7 3 2" xfId="4164"/>
    <cellStyle name="Comma 5 2 7 3 2 2" xfId="4165"/>
    <cellStyle name="Comma 5 2 7 3 2 2 2" xfId="4166"/>
    <cellStyle name="Comma 5 2 7 3 2 3" xfId="4167"/>
    <cellStyle name="Comma 5 2 7 3 2 4" xfId="4168"/>
    <cellStyle name="Comma 5 2 7 3 2 5" xfId="4169"/>
    <cellStyle name="Comma 5 2 7 3 3" xfId="4170"/>
    <cellStyle name="Comma 5 2 7 3 3 2" xfId="4171"/>
    <cellStyle name="Comma 5 2 7 3 4" xfId="4172"/>
    <cellStyle name="Comma 5 2 7 3 5" xfId="4173"/>
    <cellStyle name="Comma 5 2 7 4" xfId="4174"/>
    <cellStyle name="Comma 5 2 7 5" xfId="4175"/>
    <cellStyle name="Comma 5 2 7 6" xfId="4176"/>
    <cellStyle name="Comma 5 2 7 6 2" xfId="4177"/>
    <cellStyle name="Comma 5 2 7 7" xfId="4178"/>
    <cellStyle name="Comma 5 2 7 8" xfId="4179"/>
    <cellStyle name="Comma 5 2 7 9" xfId="4180"/>
    <cellStyle name="Comma 5 2 8" xfId="4181"/>
    <cellStyle name="Comma 5 2 9" xfId="4182"/>
    <cellStyle name="Comma 5 20" xfId="4183"/>
    <cellStyle name="Comma 5 21" xfId="4184"/>
    <cellStyle name="Comma 5 22" xfId="4185"/>
    <cellStyle name="Comma 5 23" xfId="4186"/>
    <cellStyle name="Comma 5 24" xfId="4187"/>
    <cellStyle name="Comma 5 25" xfId="4188"/>
    <cellStyle name="Comma 5 26" xfId="4189"/>
    <cellStyle name="Comma 5 27" xfId="4190"/>
    <cellStyle name="Comma 5 28" xfId="4191"/>
    <cellStyle name="Comma 5 29" xfId="4192"/>
    <cellStyle name="Comma 5 3" xfId="4193"/>
    <cellStyle name="Comma 5 30" xfId="4194"/>
    <cellStyle name="Comma 5 31" xfId="4195"/>
    <cellStyle name="Comma 5 32" xfId="4196"/>
    <cellStyle name="Comma 5 33" xfId="4197"/>
    <cellStyle name="Comma 5 34" xfId="4198"/>
    <cellStyle name="Comma 5 35" xfId="4199"/>
    <cellStyle name="Comma 5 36" xfId="4200"/>
    <cellStyle name="Comma 5 37" xfId="4201"/>
    <cellStyle name="Comma 5 38" xfId="4202"/>
    <cellStyle name="Comma 5 39" xfId="4203"/>
    <cellStyle name="Comma 5 4" xfId="4204"/>
    <cellStyle name="Comma 5 40" xfId="4205"/>
    <cellStyle name="Comma 5 41" xfId="4206"/>
    <cellStyle name="Comma 5 42" xfId="4207"/>
    <cellStyle name="Comma 5 43" xfId="4208"/>
    <cellStyle name="Comma 5 44" xfId="4209"/>
    <cellStyle name="Comma 5 44 10" xfId="4210"/>
    <cellStyle name="Comma 5 44 11" xfId="4211"/>
    <cellStyle name="Comma 5 44 12" xfId="4212"/>
    <cellStyle name="Comma 5 44 13" xfId="4213"/>
    <cellStyle name="Comma 5 44 13 2" xfId="4214"/>
    <cellStyle name="Comma 5 44 14" xfId="4215"/>
    <cellStyle name="Comma 5 44 15" xfId="4216"/>
    <cellStyle name="Comma 5 44 16" xfId="4217"/>
    <cellStyle name="Comma 5 44 2" xfId="4218"/>
    <cellStyle name="Comma 5 44 2 10" xfId="4219"/>
    <cellStyle name="Comma 5 44 2 11" xfId="4220"/>
    <cellStyle name="Comma 5 44 2 12" xfId="4221"/>
    <cellStyle name="Comma 5 44 2 13" xfId="4222"/>
    <cellStyle name="Comma 5 44 2 13 2" xfId="4223"/>
    <cellStyle name="Comma 5 44 2 14" xfId="4224"/>
    <cellStyle name="Comma 5 44 2 15" xfId="4225"/>
    <cellStyle name="Comma 5 44 2 16" xfId="4226"/>
    <cellStyle name="Comma 5 44 2 2" xfId="4227"/>
    <cellStyle name="Comma 5 44 2 2 10" xfId="4228"/>
    <cellStyle name="Comma 5 44 2 2 11" xfId="4229"/>
    <cellStyle name="Comma 5 44 2 2 12" xfId="4230"/>
    <cellStyle name="Comma 5 44 2 2 12 2" xfId="4231"/>
    <cellStyle name="Comma 5 44 2 2 13" xfId="4232"/>
    <cellStyle name="Comma 5 44 2 2 14" xfId="4233"/>
    <cellStyle name="Comma 5 44 2 2 15" xfId="4234"/>
    <cellStyle name="Comma 5 44 2 2 2" xfId="4235"/>
    <cellStyle name="Comma 5 44 2 2 2 2" xfId="4236"/>
    <cellStyle name="Comma 5 44 2 2 2 2 2" xfId="4237"/>
    <cellStyle name="Comma 5 44 2 2 2 2 2 2" xfId="4238"/>
    <cellStyle name="Comma 5 44 2 2 2 2 2 2 2" xfId="4239"/>
    <cellStyle name="Comma 5 44 2 2 2 2 2 2 2 2" xfId="4240"/>
    <cellStyle name="Comma 5 44 2 2 2 2 2 2 3" xfId="4241"/>
    <cellStyle name="Comma 5 44 2 2 2 2 2 2 4" xfId="4242"/>
    <cellStyle name="Comma 5 44 2 2 2 2 2 2 5" xfId="4243"/>
    <cellStyle name="Comma 5 44 2 2 2 2 2 3" xfId="4244"/>
    <cellStyle name="Comma 5 44 2 2 2 2 2 3 2" xfId="4245"/>
    <cellStyle name="Comma 5 44 2 2 2 2 2 4" xfId="4246"/>
    <cellStyle name="Comma 5 44 2 2 2 2 2 5" xfId="4247"/>
    <cellStyle name="Comma 5 44 2 2 2 2 3" xfId="4248"/>
    <cellStyle name="Comma 5 44 2 2 2 2 4" xfId="4249"/>
    <cellStyle name="Comma 5 44 2 2 2 2 5" xfId="4250"/>
    <cellStyle name="Comma 5 44 2 2 2 2 6" xfId="4251"/>
    <cellStyle name="Comma 5 44 2 2 2 2 6 2" xfId="4252"/>
    <cellStyle name="Comma 5 44 2 2 2 2 7" xfId="4253"/>
    <cellStyle name="Comma 5 44 2 2 2 2 8" xfId="4254"/>
    <cellStyle name="Comma 5 44 2 2 2 2 9" xfId="4255"/>
    <cellStyle name="Comma 5 44 2 2 2 3" xfId="4256"/>
    <cellStyle name="Comma 5 44 2 2 2 3 2" xfId="4257"/>
    <cellStyle name="Comma 5 44 2 2 2 3 2 2" xfId="4258"/>
    <cellStyle name="Comma 5 44 2 2 2 3 2 2 2" xfId="4259"/>
    <cellStyle name="Comma 5 44 2 2 2 3 2 3" xfId="4260"/>
    <cellStyle name="Comma 5 44 2 2 2 3 2 4" xfId="4261"/>
    <cellStyle name="Comma 5 44 2 2 2 3 2 5" xfId="4262"/>
    <cellStyle name="Comma 5 44 2 2 2 3 3" xfId="4263"/>
    <cellStyle name="Comma 5 44 2 2 2 3 3 2" xfId="4264"/>
    <cellStyle name="Comma 5 44 2 2 2 3 4" xfId="4265"/>
    <cellStyle name="Comma 5 44 2 2 2 3 5" xfId="4266"/>
    <cellStyle name="Comma 5 44 2 2 2 4" xfId="4267"/>
    <cellStyle name="Comma 5 44 2 2 2 5" xfId="4268"/>
    <cellStyle name="Comma 5 44 2 2 2 6" xfId="4269"/>
    <cellStyle name="Comma 5 44 2 2 2 6 2" xfId="4270"/>
    <cellStyle name="Comma 5 44 2 2 2 7" xfId="4271"/>
    <cellStyle name="Comma 5 44 2 2 2 8" xfId="4272"/>
    <cellStyle name="Comma 5 44 2 2 2 9" xfId="4273"/>
    <cellStyle name="Comma 5 44 2 2 3" xfId="4274"/>
    <cellStyle name="Comma 5 44 2 2 4" xfId="4275"/>
    <cellStyle name="Comma 5 44 2 2 5" xfId="4276"/>
    <cellStyle name="Comma 5 44 2 2 6" xfId="4277"/>
    <cellStyle name="Comma 5 44 2 2 7" xfId="4278"/>
    <cellStyle name="Comma 5 44 2 2 8" xfId="4279"/>
    <cellStyle name="Comma 5 44 2 2 8 2" xfId="4280"/>
    <cellStyle name="Comma 5 44 2 2 8 2 2" xfId="4281"/>
    <cellStyle name="Comma 5 44 2 2 8 2 2 2" xfId="4282"/>
    <cellStyle name="Comma 5 44 2 2 8 2 3" xfId="4283"/>
    <cellStyle name="Comma 5 44 2 2 8 2 4" xfId="4284"/>
    <cellStyle name="Comma 5 44 2 2 8 2 5" xfId="4285"/>
    <cellStyle name="Comma 5 44 2 2 8 3" xfId="4286"/>
    <cellStyle name="Comma 5 44 2 2 8 3 2" xfId="4287"/>
    <cellStyle name="Comma 5 44 2 2 8 4" xfId="4288"/>
    <cellStyle name="Comma 5 44 2 2 8 5" xfId="4289"/>
    <cellStyle name="Comma 5 44 2 2 9" xfId="4290"/>
    <cellStyle name="Comma 5 44 2 3" xfId="4291"/>
    <cellStyle name="Comma 5 44 2 4" xfId="4292"/>
    <cellStyle name="Comma 5 44 2 4 2" xfId="4293"/>
    <cellStyle name="Comma 5 44 2 4 2 2" xfId="4294"/>
    <cellStyle name="Comma 5 44 2 4 2 2 2" xfId="4295"/>
    <cellStyle name="Comma 5 44 2 4 2 2 2 2" xfId="4296"/>
    <cellStyle name="Comma 5 44 2 4 2 2 2 2 2" xfId="4297"/>
    <cellStyle name="Comma 5 44 2 4 2 2 2 3" xfId="4298"/>
    <cellStyle name="Comma 5 44 2 4 2 2 2 4" xfId="4299"/>
    <cellStyle name="Comma 5 44 2 4 2 2 2 5" xfId="4300"/>
    <cellStyle name="Comma 5 44 2 4 2 2 3" xfId="4301"/>
    <cellStyle name="Comma 5 44 2 4 2 2 3 2" xfId="4302"/>
    <cellStyle name="Comma 5 44 2 4 2 2 4" xfId="4303"/>
    <cellStyle name="Comma 5 44 2 4 2 2 5" xfId="4304"/>
    <cellStyle name="Comma 5 44 2 4 2 3" xfId="4305"/>
    <cellStyle name="Comma 5 44 2 4 2 4" xfId="4306"/>
    <cellStyle name="Comma 5 44 2 4 2 5" xfId="4307"/>
    <cellStyle name="Comma 5 44 2 4 2 6" xfId="4308"/>
    <cellStyle name="Comma 5 44 2 4 2 6 2" xfId="4309"/>
    <cellStyle name="Comma 5 44 2 4 2 7" xfId="4310"/>
    <cellStyle name="Comma 5 44 2 4 2 8" xfId="4311"/>
    <cellStyle name="Comma 5 44 2 4 2 9" xfId="4312"/>
    <cellStyle name="Comma 5 44 2 4 3" xfId="4313"/>
    <cellStyle name="Comma 5 44 2 4 3 2" xfId="4314"/>
    <cellStyle name="Comma 5 44 2 4 3 2 2" xfId="4315"/>
    <cellStyle name="Comma 5 44 2 4 3 2 2 2" xfId="4316"/>
    <cellStyle name="Comma 5 44 2 4 3 2 3" xfId="4317"/>
    <cellStyle name="Comma 5 44 2 4 3 2 4" xfId="4318"/>
    <cellStyle name="Comma 5 44 2 4 3 2 5" xfId="4319"/>
    <cellStyle name="Comma 5 44 2 4 3 3" xfId="4320"/>
    <cellStyle name="Comma 5 44 2 4 3 3 2" xfId="4321"/>
    <cellStyle name="Comma 5 44 2 4 3 4" xfId="4322"/>
    <cellStyle name="Comma 5 44 2 4 3 5" xfId="4323"/>
    <cellStyle name="Comma 5 44 2 4 4" xfId="4324"/>
    <cellStyle name="Comma 5 44 2 4 5" xfId="4325"/>
    <cellStyle name="Comma 5 44 2 4 6" xfId="4326"/>
    <cellStyle name="Comma 5 44 2 4 6 2" xfId="4327"/>
    <cellStyle name="Comma 5 44 2 4 7" xfId="4328"/>
    <cellStyle name="Comma 5 44 2 4 8" xfId="4329"/>
    <cellStyle name="Comma 5 44 2 4 9" xfId="4330"/>
    <cellStyle name="Comma 5 44 2 5" xfId="4331"/>
    <cellStyle name="Comma 5 44 2 6" xfId="4332"/>
    <cellStyle name="Comma 5 44 2 7" xfId="4333"/>
    <cellStyle name="Comma 5 44 2 8" xfId="4334"/>
    <cellStyle name="Comma 5 44 2 9" xfId="4335"/>
    <cellStyle name="Comma 5 44 2 9 2" xfId="4336"/>
    <cellStyle name="Comma 5 44 2 9 2 2" xfId="4337"/>
    <cellStyle name="Comma 5 44 2 9 2 2 2" xfId="4338"/>
    <cellStyle name="Comma 5 44 2 9 2 3" xfId="4339"/>
    <cellStyle name="Comma 5 44 2 9 2 4" xfId="4340"/>
    <cellStyle name="Comma 5 44 2 9 2 5" xfId="4341"/>
    <cellStyle name="Comma 5 44 2 9 3" xfId="4342"/>
    <cellStyle name="Comma 5 44 2 9 3 2" xfId="4343"/>
    <cellStyle name="Comma 5 44 2 9 4" xfId="4344"/>
    <cellStyle name="Comma 5 44 2 9 5" xfId="4345"/>
    <cellStyle name="Comma 5 44 3" xfId="4346"/>
    <cellStyle name="Comma 5 44 3 10" xfId="4347"/>
    <cellStyle name="Comma 5 44 3 11" xfId="4348"/>
    <cellStyle name="Comma 5 44 3 12" xfId="4349"/>
    <cellStyle name="Comma 5 44 3 12 2" xfId="4350"/>
    <cellStyle name="Comma 5 44 3 13" xfId="4351"/>
    <cellStyle name="Comma 5 44 3 14" xfId="4352"/>
    <cellStyle name="Comma 5 44 3 15" xfId="4353"/>
    <cellStyle name="Comma 5 44 3 2" xfId="4354"/>
    <cellStyle name="Comma 5 44 3 2 2" xfId="4355"/>
    <cellStyle name="Comma 5 44 3 2 2 2" xfId="4356"/>
    <cellStyle name="Comma 5 44 3 2 2 2 2" xfId="4357"/>
    <cellStyle name="Comma 5 44 3 2 2 2 2 2" xfId="4358"/>
    <cellStyle name="Comma 5 44 3 2 2 2 2 2 2" xfId="4359"/>
    <cellStyle name="Comma 5 44 3 2 2 2 2 3" xfId="4360"/>
    <cellStyle name="Comma 5 44 3 2 2 2 2 4" xfId="4361"/>
    <cellStyle name="Comma 5 44 3 2 2 2 2 5" xfId="4362"/>
    <cellStyle name="Comma 5 44 3 2 2 2 3" xfId="4363"/>
    <cellStyle name="Comma 5 44 3 2 2 2 3 2" xfId="4364"/>
    <cellStyle name="Comma 5 44 3 2 2 2 4" xfId="4365"/>
    <cellStyle name="Comma 5 44 3 2 2 2 5" xfId="4366"/>
    <cellStyle name="Comma 5 44 3 2 2 3" xfId="4367"/>
    <cellStyle name="Comma 5 44 3 2 2 4" xfId="4368"/>
    <cellStyle name="Comma 5 44 3 2 2 5" xfId="4369"/>
    <cellStyle name="Comma 5 44 3 2 2 6" xfId="4370"/>
    <cellStyle name="Comma 5 44 3 2 2 6 2" xfId="4371"/>
    <cellStyle name="Comma 5 44 3 2 2 7" xfId="4372"/>
    <cellStyle name="Comma 5 44 3 2 2 8" xfId="4373"/>
    <cellStyle name="Comma 5 44 3 2 2 9" xfId="4374"/>
    <cellStyle name="Comma 5 44 3 2 3" xfId="4375"/>
    <cellStyle name="Comma 5 44 3 2 3 2" xfId="4376"/>
    <cellStyle name="Comma 5 44 3 2 3 2 2" xfId="4377"/>
    <cellStyle name="Comma 5 44 3 2 3 2 2 2" xfId="4378"/>
    <cellStyle name="Comma 5 44 3 2 3 2 3" xfId="4379"/>
    <cellStyle name="Comma 5 44 3 2 3 2 4" xfId="4380"/>
    <cellStyle name="Comma 5 44 3 2 3 2 5" xfId="4381"/>
    <cellStyle name="Comma 5 44 3 2 3 3" xfId="4382"/>
    <cellStyle name="Comma 5 44 3 2 3 3 2" xfId="4383"/>
    <cellStyle name="Comma 5 44 3 2 3 4" xfId="4384"/>
    <cellStyle name="Comma 5 44 3 2 3 5" xfId="4385"/>
    <cellStyle name="Comma 5 44 3 2 4" xfId="4386"/>
    <cellStyle name="Comma 5 44 3 2 5" xfId="4387"/>
    <cellStyle name="Comma 5 44 3 2 6" xfId="4388"/>
    <cellStyle name="Comma 5 44 3 2 6 2" xfId="4389"/>
    <cellStyle name="Comma 5 44 3 2 7" xfId="4390"/>
    <cellStyle name="Comma 5 44 3 2 8" xfId="4391"/>
    <cellStyle name="Comma 5 44 3 2 9" xfId="4392"/>
    <cellStyle name="Comma 5 44 3 3" xfId="4393"/>
    <cellStyle name="Comma 5 44 3 4" xfId="4394"/>
    <cellStyle name="Comma 5 44 3 5" xfId="4395"/>
    <cellStyle name="Comma 5 44 3 6" xfId="4396"/>
    <cellStyle name="Comma 5 44 3 7" xfId="4397"/>
    <cellStyle name="Comma 5 44 3 8" xfId="4398"/>
    <cellStyle name="Comma 5 44 3 8 2" xfId="4399"/>
    <cellStyle name="Comma 5 44 3 8 2 2" xfId="4400"/>
    <cellStyle name="Comma 5 44 3 8 2 2 2" xfId="4401"/>
    <cellStyle name="Comma 5 44 3 8 2 3" xfId="4402"/>
    <cellStyle name="Comma 5 44 3 8 2 4" xfId="4403"/>
    <cellStyle name="Comma 5 44 3 8 2 5" xfId="4404"/>
    <cellStyle name="Comma 5 44 3 8 3" xfId="4405"/>
    <cellStyle name="Comma 5 44 3 8 3 2" xfId="4406"/>
    <cellStyle name="Comma 5 44 3 8 4" xfId="4407"/>
    <cellStyle name="Comma 5 44 3 8 5" xfId="4408"/>
    <cellStyle name="Comma 5 44 3 9" xfId="4409"/>
    <cellStyle name="Comma 5 44 4" xfId="4410"/>
    <cellStyle name="Comma 5 44 4 2" xfId="4411"/>
    <cellStyle name="Comma 5 44 4 2 2" xfId="4412"/>
    <cellStyle name="Comma 5 44 4 2 2 2" xfId="4413"/>
    <cellStyle name="Comma 5 44 4 2 2 2 2" xfId="4414"/>
    <cellStyle name="Comma 5 44 4 2 2 2 2 2" xfId="4415"/>
    <cellStyle name="Comma 5 44 4 2 2 2 3" xfId="4416"/>
    <cellStyle name="Comma 5 44 4 2 2 2 4" xfId="4417"/>
    <cellStyle name="Comma 5 44 4 2 2 2 5" xfId="4418"/>
    <cellStyle name="Comma 5 44 4 2 2 3" xfId="4419"/>
    <cellStyle name="Comma 5 44 4 2 2 3 2" xfId="4420"/>
    <cellStyle name="Comma 5 44 4 2 2 4" xfId="4421"/>
    <cellStyle name="Comma 5 44 4 2 2 5" xfId="4422"/>
    <cellStyle name="Comma 5 44 4 2 3" xfId="4423"/>
    <cellStyle name="Comma 5 44 4 2 4" xfId="4424"/>
    <cellStyle name="Comma 5 44 4 2 5" xfId="4425"/>
    <cellStyle name="Comma 5 44 4 2 6" xfId="4426"/>
    <cellStyle name="Comma 5 44 4 2 6 2" xfId="4427"/>
    <cellStyle name="Comma 5 44 4 2 7" xfId="4428"/>
    <cellStyle name="Comma 5 44 4 2 8" xfId="4429"/>
    <cellStyle name="Comma 5 44 4 2 9" xfId="4430"/>
    <cellStyle name="Comma 5 44 4 3" xfId="4431"/>
    <cellStyle name="Comma 5 44 4 3 2" xfId="4432"/>
    <cellStyle name="Comma 5 44 4 3 2 2" xfId="4433"/>
    <cellStyle name="Comma 5 44 4 3 2 2 2" xfId="4434"/>
    <cellStyle name="Comma 5 44 4 3 2 3" xfId="4435"/>
    <cellStyle name="Comma 5 44 4 3 2 4" xfId="4436"/>
    <cellStyle name="Comma 5 44 4 3 2 5" xfId="4437"/>
    <cellStyle name="Comma 5 44 4 3 3" xfId="4438"/>
    <cellStyle name="Comma 5 44 4 3 3 2" xfId="4439"/>
    <cellStyle name="Comma 5 44 4 3 4" xfId="4440"/>
    <cellStyle name="Comma 5 44 4 3 5" xfId="4441"/>
    <cellStyle name="Comma 5 44 4 4" xfId="4442"/>
    <cellStyle name="Comma 5 44 4 5" xfId="4443"/>
    <cellStyle name="Comma 5 44 4 6" xfId="4444"/>
    <cellStyle name="Comma 5 44 4 6 2" xfId="4445"/>
    <cellStyle name="Comma 5 44 4 7" xfId="4446"/>
    <cellStyle name="Comma 5 44 4 8" xfId="4447"/>
    <cellStyle name="Comma 5 44 4 9" xfId="4448"/>
    <cellStyle name="Comma 5 44 5" xfId="4449"/>
    <cellStyle name="Comma 5 44 6" xfId="4450"/>
    <cellStyle name="Comma 5 44 7" xfId="4451"/>
    <cellStyle name="Comma 5 44 8" xfId="4452"/>
    <cellStyle name="Comma 5 44 9" xfId="4453"/>
    <cellStyle name="Comma 5 44 9 2" xfId="4454"/>
    <cellStyle name="Comma 5 44 9 2 2" xfId="4455"/>
    <cellStyle name="Comma 5 44 9 2 2 2" xfId="4456"/>
    <cellStyle name="Comma 5 44 9 2 3" xfId="4457"/>
    <cellStyle name="Comma 5 44 9 2 4" xfId="4458"/>
    <cellStyle name="Comma 5 44 9 2 5" xfId="4459"/>
    <cellStyle name="Comma 5 44 9 3" xfId="4460"/>
    <cellStyle name="Comma 5 44 9 3 2" xfId="4461"/>
    <cellStyle name="Comma 5 44 9 4" xfId="4462"/>
    <cellStyle name="Comma 5 44 9 5" xfId="4463"/>
    <cellStyle name="Comma 5 45" xfId="4464"/>
    <cellStyle name="Comma 5 45 10" xfId="4465"/>
    <cellStyle name="Comma 5 45 11" xfId="4466"/>
    <cellStyle name="Comma 5 45 12" xfId="4467"/>
    <cellStyle name="Comma 5 45 12 2" xfId="4468"/>
    <cellStyle name="Comma 5 45 13" xfId="4469"/>
    <cellStyle name="Comma 5 45 14" xfId="4470"/>
    <cellStyle name="Comma 5 45 15" xfId="4471"/>
    <cellStyle name="Comma 5 45 2" xfId="4472"/>
    <cellStyle name="Comma 5 45 2 2" xfId="4473"/>
    <cellStyle name="Comma 5 45 2 2 2" xfId="4474"/>
    <cellStyle name="Comma 5 45 2 2 2 2" xfId="4475"/>
    <cellStyle name="Comma 5 45 2 2 2 2 2" xfId="4476"/>
    <cellStyle name="Comma 5 45 2 2 2 2 2 2" xfId="4477"/>
    <cellStyle name="Comma 5 45 2 2 2 2 3" xfId="4478"/>
    <cellStyle name="Comma 5 45 2 2 2 2 4" xfId="4479"/>
    <cellStyle name="Comma 5 45 2 2 2 2 5" xfId="4480"/>
    <cellStyle name="Comma 5 45 2 2 2 3" xfId="4481"/>
    <cellStyle name="Comma 5 45 2 2 2 3 2" xfId="4482"/>
    <cellStyle name="Comma 5 45 2 2 2 4" xfId="4483"/>
    <cellStyle name="Comma 5 45 2 2 2 5" xfId="4484"/>
    <cellStyle name="Comma 5 45 2 2 3" xfId="4485"/>
    <cellStyle name="Comma 5 45 2 2 4" xfId="4486"/>
    <cellStyle name="Comma 5 45 2 2 5" xfId="4487"/>
    <cellStyle name="Comma 5 45 2 2 6" xfId="4488"/>
    <cellStyle name="Comma 5 45 2 2 6 2" xfId="4489"/>
    <cellStyle name="Comma 5 45 2 2 7" xfId="4490"/>
    <cellStyle name="Comma 5 45 2 2 8" xfId="4491"/>
    <cellStyle name="Comma 5 45 2 2 9" xfId="4492"/>
    <cellStyle name="Comma 5 45 2 3" xfId="4493"/>
    <cellStyle name="Comma 5 45 2 3 2" xfId="4494"/>
    <cellStyle name="Comma 5 45 2 3 2 2" xfId="4495"/>
    <cellStyle name="Comma 5 45 2 3 2 2 2" xfId="4496"/>
    <cellStyle name="Comma 5 45 2 3 2 3" xfId="4497"/>
    <cellStyle name="Comma 5 45 2 3 2 4" xfId="4498"/>
    <cellStyle name="Comma 5 45 2 3 2 5" xfId="4499"/>
    <cellStyle name="Comma 5 45 2 3 3" xfId="4500"/>
    <cellStyle name="Comma 5 45 2 3 3 2" xfId="4501"/>
    <cellStyle name="Comma 5 45 2 3 4" xfId="4502"/>
    <cellStyle name="Comma 5 45 2 3 5" xfId="4503"/>
    <cellStyle name="Comma 5 45 2 4" xfId="4504"/>
    <cellStyle name="Comma 5 45 2 5" xfId="4505"/>
    <cellStyle name="Comma 5 45 2 6" xfId="4506"/>
    <cellStyle name="Comma 5 45 2 6 2" xfId="4507"/>
    <cellStyle name="Comma 5 45 2 7" xfId="4508"/>
    <cellStyle name="Comma 5 45 2 8" xfId="4509"/>
    <cellStyle name="Comma 5 45 2 9" xfId="4510"/>
    <cellStyle name="Comma 5 45 3" xfId="4511"/>
    <cellStyle name="Comma 5 45 4" xfId="4512"/>
    <cellStyle name="Comma 5 45 5" xfId="4513"/>
    <cellStyle name="Comma 5 45 6" xfId="4514"/>
    <cellStyle name="Comma 5 45 7" xfId="4515"/>
    <cellStyle name="Comma 5 45 8" xfId="4516"/>
    <cellStyle name="Comma 5 45 8 2" xfId="4517"/>
    <cellStyle name="Comma 5 45 8 2 2" xfId="4518"/>
    <cellStyle name="Comma 5 45 8 2 2 2" xfId="4519"/>
    <cellStyle name="Comma 5 45 8 2 3" xfId="4520"/>
    <cellStyle name="Comma 5 45 8 2 4" xfId="4521"/>
    <cellStyle name="Comma 5 45 8 2 5" xfId="4522"/>
    <cellStyle name="Comma 5 45 8 3" xfId="4523"/>
    <cellStyle name="Comma 5 45 8 3 2" xfId="4524"/>
    <cellStyle name="Comma 5 45 8 4" xfId="4525"/>
    <cellStyle name="Comma 5 45 8 5" xfId="4526"/>
    <cellStyle name="Comma 5 45 9" xfId="4527"/>
    <cellStyle name="Comma 5 46" xfId="4528"/>
    <cellStyle name="Comma 5 47" xfId="4529"/>
    <cellStyle name="Comma 5 47 2" xfId="4530"/>
    <cellStyle name="Comma 5 47 2 2" xfId="4531"/>
    <cellStyle name="Comma 5 47 2 2 2" xfId="4532"/>
    <cellStyle name="Comma 5 47 2 2 2 2" xfId="4533"/>
    <cellStyle name="Comma 5 47 2 2 2 2 2" xfId="4534"/>
    <cellStyle name="Comma 5 47 2 2 2 3" xfId="4535"/>
    <cellStyle name="Comma 5 47 2 2 2 4" xfId="4536"/>
    <cellStyle name="Comma 5 47 2 2 2 5" xfId="4537"/>
    <cellStyle name="Comma 5 47 2 2 3" xfId="4538"/>
    <cellStyle name="Comma 5 47 2 2 3 2" xfId="4539"/>
    <cellStyle name="Comma 5 47 2 2 4" xfId="4540"/>
    <cellStyle name="Comma 5 47 2 2 5" xfId="4541"/>
    <cellStyle name="Comma 5 47 2 3" xfId="4542"/>
    <cellStyle name="Comma 5 47 2 4" xfId="4543"/>
    <cellStyle name="Comma 5 47 2 5" xfId="4544"/>
    <cellStyle name="Comma 5 47 2 6" xfId="4545"/>
    <cellStyle name="Comma 5 47 2 6 2" xfId="4546"/>
    <cellStyle name="Comma 5 47 2 7" xfId="4547"/>
    <cellStyle name="Comma 5 47 2 8" xfId="4548"/>
    <cellStyle name="Comma 5 47 2 9" xfId="4549"/>
    <cellStyle name="Comma 5 47 3" xfId="4550"/>
    <cellStyle name="Comma 5 47 3 2" xfId="4551"/>
    <cellStyle name="Comma 5 47 3 2 2" xfId="4552"/>
    <cellStyle name="Comma 5 47 3 2 2 2" xfId="4553"/>
    <cellStyle name="Comma 5 47 3 2 3" xfId="4554"/>
    <cellStyle name="Comma 5 47 3 2 4" xfId="4555"/>
    <cellStyle name="Comma 5 47 3 2 5" xfId="4556"/>
    <cellStyle name="Comma 5 47 3 3" xfId="4557"/>
    <cellStyle name="Comma 5 47 3 3 2" xfId="4558"/>
    <cellStyle name="Comma 5 47 3 4" xfId="4559"/>
    <cellStyle name="Comma 5 47 3 5" xfId="4560"/>
    <cellStyle name="Comma 5 47 4" xfId="4561"/>
    <cellStyle name="Comma 5 47 5" xfId="4562"/>
    <cellStyle name="Comma 5 47 6" xfId="4563"/>
    <cellStyle name="Comma 5 47 6 2" xfId="4564"/>
    <cellStyle name="Comma 5 47 7" xfId="4565"/>
    <cellStyle name="Comma 5 47 8" xfId="4566"/>
    <cellStyle name="Comma 5 47 9" xfId="4567"/>
    <cellStyle name="Comma 5 48" xfId="4568"/>
    <cellStyle name="Comma 5 49" xfId="4569"/>
    <cellStyle name="Comma 5 5" xfId="4570"/>
    <cellStyle name="Comma 5 50" xfId="4571"/>
    <cellStyle name="Comma 5 51" xfId="4572"/>
    <cellStyle name="Comma 5 52" xfId="4573"/>
    <cellStyle name="Comma 5 52 2" xfId="4574"/>
    <cellStyle name="Comma 5 52 2 2" xfId="4575"/>
    <cellStyle name="Comma 5 52 2 2 2" xfId="4576"/>
    <cellStyle name="Comma 5 52 2 3" xfId="4577"/>
    <cellStyle name="Comma 5 52 2 4" xfId="4578"/>
    <cellStyle name="Comma 5 52 2 5" xfId="4579"/>
    <cellStyle name="Comma 5 52 3" xfId="4580"/>
    <cellStyle name="Comma 5 52 3 2" xfId="4581"/>
    <cellStyle name="Comma 5 52 4" xfId="4582"/>
    <cellStyle name="Comma 5 52 5" xfId="4583"/>
    <cellStyle name="Comma 5 53" xfId="4584"/>
    <cellStyle name="Comma 5 54" xfId="4585"/>
    <cellStyle name="Comma 5 55" xfId="4586"/>
    <cellStyle name="Comma 5 56" xfId="4587"/>
    <cellStyle name="Comma 5 57" xfId="4588"/>
    <cellStyle name="Comma 5 58" xfId="4589"/>
    <cellStyle name="Comma 5 59" xfId="4590"/>
    <cellStyle name="Comma 5 6" xfId="4591"/>
    <cellStyle name="Comma 5 60" xfId="4592"/>
    <cellStyle name="Comma 5 61" xfId="4593"/>
    <cellStyle name="Comma 5 62" xfId="4594"/>
    <cellStyle name="Comma 5 63" xfId="4595"/>
    <cellStyle name="Comma 5 64" xfId="4596"/>
    <cellStyle name="Comma 5 65" xfId="4597"/>
    <cellStyle name="Comma 5 66" xfId="4598"/>
    <cellStyle name="Comma 5 67" xfId="4599"/>
    <cellStyle name="Comma 5 68" xfId="4600"/>
    <cellStyle name="Comma 5 69" xfId="4601"/>
    <cellStyle name="Comma 5 7" xfId="4602"/>
    <cellStyle name="Comma 5 70" xfId="4603"/>
    <cellStyle name="Comma 5 71" xfId="4604"/>
    <cellStyle name="Comma 5 72" xfId="4605"/>
    <cellStyle name="Comma 5 73" xfId="4606"/>
    <cellStyle name="Comma 5 74" xfId="4607"/>
    <cellStyle name="Comma 5 75" xfId="4608"/>
    <cellStyle name="Comma 5 76" xfId="4609"/>
    <cellStyle name="Comma 5 77" xfId="4610"/>
    <cellStyle name="Comma 5 78" xfId="4611"/>
    <cellStyle name="Comma 5 79" xfId="4612"/>
    <cellStyle name="Comma 5 8" xfId="4613"/>
    <cellStyle name="Comma 5 80" xfId="4614"/>
    <cellStyle name="Comma 5 81" xfId="4615"/>
    <cellStyle name="Comma 5 82" xfId="4616"/>
    <cellStyle name="Comma 5 83" xfId="4617"/>
    <cellStyle name="Comma 5 84" xfId="4618"/>
    <cellStyle name="Comma 5 85" xfId="4619"/>
    <cellStyle name="Comma 5 86" xfId="4620"/>
    <cellStyle name="Comma 5 87" xfId="4621"/>
    <cellStyle name="Comma 5 88" xfId="4622"/>
    <cellStyle name="Comma 5 89" xfId="4623"/>
    <cellStyle name="Comma 5 9" xfId="4624"/>
    <cellStyle name="Comma 5 90" xfId="4625"/>
    <cellStyle name="Comma 5 91" xfId="4626"/>
    <cellStyle name="Comma 5 92" xfId="4627"/>
    <cellStyle name="Comma 5 93" xfId="4628"/>
    <cellStyle name="Comma 5 93 2" xfId="4629"/>
    <cellStyle name="Comma 5 94" xfId="4630"/>
    <cellStyle name="Comma 5 95" xfId="4631"/>
    <cellStyle name="Comma 5 96" xfId="4632"/>
    <cellStyle name="Comma 5 97" xfId="3404"/>
    <cellStyle name="Comma 50" xfId="176"/>
    <cellStyle name="Comma 50 2" xfId="177"/>
    <cellStyle name="Comma 51" xfId="178"/>
    <cellStyle name="Comma 51 2" xfId="179"/>
    <cellStyle name="Comma 52" xfId="180"/>
    <cellStyle name="Comma 52 2" xfId="181"/>
    <cellStyle name="Comma 53" xfId="182"/>
    <cellStyle name="Comma 53 2" xfId="183"/>
    <cellStyle name="Comma 54" xfId="184"/>
    <cellStyle name="Comma 54 2" xfId="185"/>
    <cellStyle name="Comma 55" xfId="186"/>
    <cellStyle name="Comma 55 2" xfId="187"/>
    <cellStyle name="Comma 56" xfId="188"/>
    <cellStyle name="Comma 56 2" xfId="189"/>
    <cellStyle name="Comma 57" xfId="190"/>
    <cellStyle name="Comma 57 2" xfId="191"/>
    <cellStyle name="Comma 58" xfId="192"/>
    <cellStyle name="Comma 58 2" xfId="193"/>
    <cellStyle name="Comma 59" xfId="194"/>
    <cellStyle name="Comma 59 2" xfId="195"/>
    <cellStyle name="Comma 6" xfId="196"/>
    <cellStyle name="Comma 6 2" xfId="197"/>
    <cellStyle name="Comma 6 2 2" xfId="4635"/>
    <cellStyle name="Comma 6 2 3" xfId="4636"/>
    <cellStyle name="Comma 6 2 4" xfId="4634"/>
    <cellStyle name="Comma 6 3" xfId="4637"/>
    <cellStyle name="Comma 6 3 2" xfId="4638"/>
    <cellStyle name="Comma 6 3 3" xfId="4639"/>
    <cellStyle name="Comma 6 4" xfId="4640"/>
    <cellStyle name="Comma 6 4 2" xfId="4641"/>
    <cellStyle name="Comma 6 4 3" xfId="4642"/>
    <cellStyle name="Comma 6 5" xfId="4643"/>
    <cellStyle name="Comma 6 5 2" xfId="4644"/>
    <cellStyle name="Comma 6 5 3" xfId="4645"/>
    <cellStyle name="Comma 6 6" xfId="4646"/>
    <cellStyle name="Comma 6 6 2" xfId="4647"/>
    <cellStyle name="Comma 6 6 3" xfId="4648"/>
    <cellStyle name="Comma 6 7" xfId="4649"/>
    <cellStyle name="Comma 6 8" xfId="4650"/>
    <cellStyle name="Comma 6 9" xfId="4633"/>
    <cellStyle name="Comma 60" xfId="198"/>
    <cellStyle name="Comma 60 2" xfId="199"/>
    <cellStyle name="Comma 61" xfId="200"/>
    <cellStyle name="Comma 61 2" xfId="201"/>
    <cellStyle name="Comma 62" xfId="202"/>
    <cellStyle name="Comma 62 2" xfId="203"/>
    <cellStyle name="Comma 63" xfId="204"/>
    <cellStyle name="Comma 63 2" xfId="205"/>
    <cellStyle name="Comma 64" xfId="206"/>
    <cellStyle name="Comma 64 2" xfId="207"/>
    <cellStyle name="Comma 65" xfId="208"/>
    <cellStyle name="Comma 65 2" xfId="209"/>
    <cellStyle name="Comma 66" xfId="210"/>
    <cellStyle name="Comma 66 2" xfId="211"/>
    <cellStyle name="Comma 67" xfId="212"/>
    <cellStyle name="Comma 67 2" xfId="213"/>
    <cellStyle name="Comma 68" xfId="214"/>
    <cellStyle name="Comma 68 2" xfId="215"/>
    <cellStyle name="Comma 69" xfId="216"/>
    <cellStyle name="Comma 69 2" xfId="217"/>
    <cellStyle name="Comma 7" xfId="218"/>
    <cellStyle name="Comma 7 2" xfId="219"/>
    <cellStyle name="Comma 7 2 2" xfId="4652"/>
    <cellStyle name="Comma 7 3" xfId="4651"/>
    <cellStyle name="Comma 70" xfId="220"/>
    <cellStyle name="Comma 70 2" xfId="221"/>
    <cellStyle name="Comma 71" xfId="222"/>
    <cellStyle name="Comma 71 2" xfId="223"/>
    <cellStyle name="Comma 72" xfId="224"/>
    <cellStyle name="Comma 72 2" xfId="225"/>
    <cellStyle name="Comma 73" xfId="226"/>
    <cellStyle name="Comma 73 2" xfId="227"/>
    <cellStyle name="Comma 74" xfId="228"/>
    <cellStyle name="Comma 74 2" xfId="229"/>
    <cellStyle name="Comma 75" xfId="230"/>
    <cellStyle name="Comma 75 2" xfId="231"/>
    <cellStyle name="Comma 76" xfId="232"/>
    <cellStyle name="Comma 76 2" xfId="233"/>
    <cellStyle name="Comma 77" xfId="234"/>
    <cellStyle name="Comma 77 2" xfId="235"/>
    <cellStyle name="Comma 78" xfId="236"/>
    <cellStyle name="Comma 78 2" xfId="237"/>
    <cellStyle name="Comma 79" xfId="238"/>
    <cellStyle name="Comma 79 2" xfId="239"/>
    <cellStyle name="Comma 8" xfId="240"/>
    <cellStyle name="Comma 8 2" xfId="241"/>
    <cellStyle name="Comma 8 2 2" xfId="4654"/>
    <cellStyle name="Comma 8 3" xfId="4653"/>
    <cellStyle name="Comma 80" xfId="242"/>
    <cellStyle name="Comma 80 2" xfId="243"/>
    <cellStyle name="Comma 81" xfId="244"/>
    <cellStyle name="Comma 81 2" xfId="245"/>
    <cellStyle name="Comma 82" xfId="246"/>
    <cellStyle name="Comma 82 2" xfId="247"/>
    <cellStyle name="Comma 83" xfId="248"/>
    <cellStyle name="Comma 83 2" xfId="249"/>
    <cellStyle name="Comma 84" xfId="250"/>
    <cellStyle name="Comma 84 2" xfId="251"/>
    <cellStyle name="Comma 85" xfId="252"/>
    <cellStyle name="Comma 85 2" xfId="253"/>
    <cellStyle name="Comma 86" xfId="254"/>
    <cellStyle name="Comma 86 2" xfId="255"/>
    <cellStyle name="Comma 87" xfId="256"/>
    <cellStyle name="Comma 87 2" xfId="257"/>
    <cellStyle name="Comma 88" xfId="258"/>
    <cellStyle name="Comma 88 2" xfId="259"/>
    <cellStyle name="Comma 89" xfId="260"/>
    <cellStyle name="Comma 89 2" xfId="261"/>
    <cellStyle name="Comma 9" xfId="262"/>
    <cellStyle name="Comma 9 2" xfId="263"/>
    <cellStyle name="Comma 9 3" xfId="264"/>
    <cellStyle name="Comma 9 4" xfId="265"/>
    <cellStyle name="Comma 9 5" xfId="4655"/>
    <cellStyle name="Comma 90" xfId="266"/>
    <cellStyle name="Comma 90 2" xfId="267"/>
    <cellStyle name="Comma 91" xfId="268"/>
    <cellStyle name="Comma 91 2" xfId="269"/>
    <cellStyle name="Comma 92" xfId="270"/>
    <cellStyle name="Comma 92 2" xfId="271"/>
    <cellStyle name="Comma 93" xfId="272"/>
    <cellStyle name="Comma 93 2" xfId="273"/>
    <cellStyle name="Comma 94" xfId="274"/>
    <cellStyle name="Comma 94 2" xfId="275"/>
    <cellStyle name="Comma 95" xfId="276"/>
    <cellStyle name="Comma 95 2" xfId="277"/>
    <cellStyle name="Comma 96" xfId="278"/>
    <cellStyle name="Comma 96 2" xfId="279"/>
    <cellStyle name="Comma 97" xfId="280"/>
    <cellStyle name="Comma 97 2" xfId="281"/>
    <cellStyle name="Comma 98" xfId="282"/>
    <cellStyle name="Comma 98 2" xfId="283"/>
    <cellStyle name="Comma 99" xfId="284"/>
    <cellStyle name="Comma 99 2" xfId="285"/>
    <cellStyle name="Comma0" xfId="4656"/>
    <cellStyle name="Comma0 2" xfId="4657"/>
    <cellStyle name="Comma0 3" xfId="4658"/>
    <cellStyle name="Commentaire 10" xfId="4659"/>
    <cellStyle name="Commentaire 11" xfId="4660"/>
    <cellStyle name="Commentaire 12" xfId="4661"/>
    <cellStyle name="Commentaire 13" xfId="4662"/>
    <cellStyle name="Commentaire 14" xfId="4663"/>
    <cellStyle name="Commentaire 15" xfId="4664"/>
    <cellStyle name="Commentaire 16" xfId="4665"/>
    <cellStyle name="Commentaire 17" xfId="4666"/>
    <cellStyle name="Commentaire 18" xfId="4667"/>
    <cellStyle name="Commentaire 19" xfId="4668"/>
    <cellStyle name="Commentaire 2" xfId="4669"/>
    <cellStyle name="Commentaire 20" xfId="4670"/>
    <cellStyle name="Commentaire 21" xfId="4671"/>
    <cellStyle name="Commentaire 22" xfId="4672"/>
    <cellStyle name="Commentaire 23" xfId="4673"/>
    <cellStyle name="Commentaire 24" xfId="4674"/>
    <cellStyle name="Commentaire 25" xfId="4675"/>
    <cellStyle name="Commentaire 26" xfId="4676"/>
    <cellStyle name="Commentaire 3" xfId="4677"/>
    <cellStyle name="Commentaire 4" xfId="4678"/>
    <cellStyle name="Commentaire 5" xfId="4679"/>
    <cellStyle name="Commentaire 6" xfId="4680"/>
    <cellStyle name="Commentaire 7" xfId="4681"/>
    <cellStyle name="Commentaire 8" xfId="4682"/>
    <cellStyle name="Commentaire 9" xfId="4683"/>
    <cellStyle name="Constants" xfId="4684"/>
    <cellStyle name="Currency" xfId="1" builtinId="4"/>
    <cellStyle name="Currency ($)" xfId="4685"/>
    <cellStyle name="Currency [0] 2" xfId="286"/>
    <cellStyle name="Currency [0] 3" xfId="287"/>
    <cellStyle name="Currency [0] 4" xfId="288"/>
    <cellStyle name="Currency 10" xfId="4686"/>
    <cellStyle name="Currency 11" xfId="4687"/>
    <cellStyle name="Currency 12" xfId="4688"/>
    <cellStyle name="Currency 13" xfId="4689"/>
    <cellStyle name="Currency 14" xfId="4690"/>
    <cellStyle name="Currency 15" xfId="4691"/>
    <cellStyle name="Currency 16" xfId="4692"/>
    <cellStyle name="Currency 17" xfId="4693"/>
    <cellStyle name="Currency 18" xfId="4694"/>
    <cellStyle name="Currency 19" xfId="4695"/>
    <cellStyle name="Currency 2" xfId="289"/>
    <cellStyle name="Currency 2 10" xfId="4697"/>
    <cellStyle name="Currency 2 10 2" xfId="4698"/>
    <cellStyle name="Currency 2 10 3" xfId="4699"/>
    <cellStyle name="Currency 2 11" xfId="4700"/>
    <cellStyle name="Currency 2 11 2" xfId="4701"/>
    <cellStyle name="Currency 2 11 3" xfId="4702"/>
    <cellStyle name="Currency 2 12" xfId="4703"/>
    <cellStyle name="Currency 2 12 2" xfId="4704"/>
    <cellStyle name="Currency 2 12 3" xfId="4705"/>
    <cellStyle name="Currency 2 13" xfId="4706"/>
    <cellStyle name="Currency 2 14" xfId="4707"/>
    <cellStyle name="Currency 2 14 10" xfId="4708"/>
    <cellStyle name="Currency 2 14 11" xfId="4709"/>
    <cellStyle name="Currency 2 14 12" xfId="4710"/>
    <cellStyle name="Currency 2 14 13" xfId="4711"/>
    <cellStyle name="Currency 2 14 13 2" xfId="4712"/>
    <cellStyle name="Currency 2 14 14" xfId="4713"/>
    <cellStyle name="Currency 2 14 15" xfId="4714"/>
    <cellStyle name="Currency 2 14 16" xfId="4715"/>
    <cellStyle name="Currency 2 14 2" xfId="4716"/>
    <cellStyle name="Currency 2 14 2 10" xfId="4717"/>
    <cellStyle name="Currency 2 14 2 11" xfId="4718"/>
    <cellStyle name="Currency 2 14 2 12" xfId="4719"/>
    <cellStyle name="Currency 2 14 2 13" xfId="4720"/>
    <cellStyle name="Currency 2 14 2 13 2" xfId="4721"/>
    <cellStyle name="Currency 2 14 2 14" xfId="4722"/>
    <cellStyle name="Currency 2 14 2 15" xfId="4723"/>
    <cellStyle name="Currency 2 14 2 16" xfId="4724"/>
    <cellStyle name="Currency 2 14 2 2" xfId="4725"/>
    <cellStyle name="Currency 2 14 2 2 10" xfId="4726"/>
    <cellStyle name="Currency 2 14 2 2 11" xfId="4727"/>
    <cellStyle name="Currency 2 14 2 2 12" xfId="4728"/>
    <cellStyle name="Currency 2 14 2 2 12 2" xfId="4729"/>
    <cellStyle name="Currency 2 14 2 2 13" xfId="4730"/>
    <cellStyle name="Currency 2 14 2 2 14" xfId="4731"/>
    <cellStyle name="Currency 2 14 2 2 15" xfId="4732"/>
    <cellStyle name="Currency 2 14 2 2 2" xfId="4733"/>
    <cellStyle name="Currency 2 14 2 2 2 2" xfId="4734"/>
    <cellStyle name="Currency 2 14 2 2 2 2 2" xfId="4735"/>
    <cellStyle name="Currency 2 14 2 2 2 2 2 2" xfId="4736"/>
    <cellStyle name="Currency 2 14 2 2 2 2 2 2 2" xfId="4737"/>
    <cellStyle name="Currency 2 14 2 2 2 2 2 2 2 2" xfId="4738"/>
    <cellStyle name="Currency 2 14 2 2 2 2 2 2 3" xfId="4739"/>
    <cellStyle name="Currency 2 14 2 2 2 2 2 2 4" xfId="4740"/>
    <cellStyle name="Currency 2 14 2 2 2 2 2 2 5" xfId="4741"/>
    <cellStyle name="Currency 2 14 2 2 2 2 2 3" xfId="4742"/>
    <cellStyle name="Currency 2 14 2 2 2 2 2 3 2" xfId="4743"/>
    <cellStyle name="Currency 2 14 2 2 2 2 2 4" xfId="4744"/>
    <cellStyle name="Currency 2 14 2 2 2 2 2 5" xfId="4745"/>
    <cellStyle name="Currency 2 14 2 2 2 2 3" xfId="4746"/>
    <cellStyle name="Currency 2 14 2 2 2 2 4" xfId="4747"/>
    <cellStyle name="Currency 2 14 2 2 2 2 5" xfId="4748"/>
    <cellStyle name="Currency 2 14 2 2 2 2 6" xfId="4749"/>
    <cellStyle name="Currency 2 14 2 2 2 2 6 2" xfId="4750"/>
    <cellStyle name="Currency 2 14 2 2 2 2 7" xfId="4751"/>
    <cellStyle name="Currency 2 14 2 2 2 2 8" xfId="4752"/>
    <cellStyle name="Currency 2 14 2 2 2 2 9" xfId="4753"/>
    <cellStyle name="Currency 2 14 2 2 2 3" xfId="4754"/>
    <cellStyle name="Currency 2 14 2 2 2 3 2" xfId="4755"/>
    <cellStyle name="Currency 2 14 2 2 2 3 2 2" xfId="4756"/>
    <cellStyle name="Currency 2 14 2 2 2 3 2 2 2" xfId="4757"/>
    <cellStyle name="Currency 2 14 2 2 2 3 2 3" xfId="4758"/>
    <cellStyle name="Currency 2 14 2 2 2 3 2 4" xfId="4759"/>
    <cellStyle name="Currency 2 14 2 2 2 3 2 5" xfId="4760"/>
    <cellStyle name="Currency 2 14 2 2 2 3 3" xfId="4761"/>
    <cellStyle name="Currency 2 14 2 2 2 3 3 2" xfId="4762"/>
    <cellStyle name="Currency 2 14 2 2 2 3 4" xfId="4763"/>
    <cellStyle name="Currency 2 14 2 2 2 3 5" xfId="4764"/>
    <cellStyle name="Currency 2 14 2 2 2 4" xfId="4765"/>
    <cellStyle name="Currency 2 14 2 2 2 5" xfId="4766"/>
    <cellStyle name="Currency 2 14 2 2 2 6" xfId="4767"/>
    <cellStyle name="Currency 2 14 2 2 2 6 2" xfId="4768"/>
    <cellStyle name="Currency 2 14 2 2 2 7" xfId="4769"/>
    <cellStyle name="Currency 2 14 2 2 2 8" xfId="4770"/>
    <cellStyle name="Currency 2 14 2 2 2 9" xfId="4771"/>
    <cellStyle name="Currency 2 14 2 2 3" xfId="4772"/>
    <cellStyle name="Currency 2 14 2 2 4" xfId="4773"/>
    <cellStyle name="Currency 2 14 2 2 5" xfId="4774"/>
    <cellStyle name="Currency 2 14 2 2 6" xfId="4775"/>
    <cellStyle name="Currency 2 14 2 2 7" xfId="4776"/>
    <cellStyle name="Currency 2 14 2 2 8" xfId="4777"/>
    <cellStyle name="Currency 2 14 2 2 8 2" xfId="4778"/>
    <cellStyle name="Currency 2 14 2 2 8 2 2" xfId="4779"/>
    <cellStyle name="Currency 2 14 2 2 8 2 2 2" xfId="4780"/>
    <cellStyle name="Currency 2 14 2 2 8 2 3" xfId="4781"/>
    <cellStyle name="Currency 2 14 2 2 8 2 4" xfId="4782"/>
    <cellStyle name="Currency 2 14 2 2 8 2 5" xfId="4783"/>
    <cellStyle name="Currency 2 14 2 2 8 3" xfId="4784"/>
    <cellStyle name="Currency 2 14 2 2 8 3 2" xfId="4785"/>
    <cellStyle name="Currency 2 14 2 2 8 4" xfId="4786"/>
    <cellStyle name="Currency 2 14 2 2 8 5" xfId="4787"/>
    <cellStyle name="Currency 2 14 2 2 9" xfId="4788"/>
    <cellStyle name="Currency 2 14 2 3" xfId="4789"/>
    <cellStyle name="Currency 2 14 2 4" xfId="4790"/>
    <cellStyle name="Currency 2 14 2 4 2" xfId="4791"/>
    <cellStyle name="Currency 2 14 2 4 2 2" xfId="4792"/>
    <cellStyle name="Currency 2 14 2 4 2 2 2" xfId="4793"/>
    <cellStyle name="Currency 2 14 2 4 2 2 2 2" xfId="4794"/>
    <cellStyle name="Currency 2 14 2 4 2 2 2 2 2" xfId="4795"/>
    <cellStyle name="Currency 2 14 2 4 2 2 2 3" xfId="4796"/>
    <cellStyle name="Currency 2 14 2 4 2 2 2 4" xfId="4797"/>
    <cellStyle name="Currency 2 14 2 4 2 2 2 5" xfId="4798"/>
    <cellStyle name="Currency 2 14 2 4 2 2 3" xfId="4799"/>
    <cellStyle name="Currency 2 14 2 4 2 2 3 2" xfId="4800"/>
    <cellStyle name="Currency 2 14 2 4 2 2 4" xfId="4801"/>
    <cellStyle name="Currency 2 14 2 4 2 2 5" xfId="4802"/>
    <cellStyle name="Currency 2 14 2 4 2 3" xfId="4803"/>
    <cellStyle name="Currency 2 14 2 4 2 4" xfId="4804"/>
    <cellStyle name="Currency 2 14 2 4 2 5" xfId="4805"/>
    <cellStyle name="Currency 2 14 2 4 2 6" xfId="4806"/>
    <cellStyle name="Currency 2 14 2 4 2 6 2" xfId="4807"/>
    <cellStyle name="Currency 2 14 2 4 2 7" xfId="4808"/>
    <cellStyle name="Currency 2 14 2 4 2 8" xfId="4809"/>
    <cellStyle name="Currency 2 14 2 4 2 9" xfId="4810"/>
    <cellStyle name="Currency 2 14 2 4 3" xfId="4811"/>
    <cellStyle name="Currency 2 14 2 4 3 2" xfId="4812"/>
    <cellStyle name="Currency 2 14 2 4 3 2 2" xfId="4813"/>
    <cellStyle name="Currency 2 14 2 4 3 2 2 2" xfId="4814"/>
    <cellStyle name="Currency 2 14 2 4 3 2 3" xfId="4815"/>
    <cellStyle name="Currency 2 14 2 4 3 2 4" xfId="4816"/>
    <cellStyle name="Currency 2 14 2 4 3 2 5" xfId="4817"/>
    <cellStyle name="Currency 2 14 2 4 3 3" xfId="4818"/>
    <cellStyle name="Currency 2 14 2 4 3 3 2" xfId="4819"/>
    <cellStyle name="Currency 2 14 2 4 3 4" xfId="4820"/>
    <cellStyle name="Currency 2 14 2 4 3 5" xfId="4821"/>
    <cellStyle name="Currency 2 14 2 4 4" xfId="4822"/>
    <cellStyle name="Currency 2 14 2 4 5" xfId="4823"/>
    <cellStyle name="Currency 2 14 2 4 6" xfId="4824"/>
    <cellStyle name="Currency 2 14 2 4 6 2" xfId="4825"/>
    <cellStyle name="Currency 2 14 2 4 7" xfId="4826"/>
    <cellStyle name="Currency 2 14 2 4 8" xfId="4827"/>
    <cellStyle name="Currency 2 14 2 4 9" xfId="4828"/>
    <cellStyle name="Currency 2 14 2 5" xfId="4829"/>
    <cellStyle name="Currency 2 14 2 6" xfId="4830"/>
    <cellStyle name="Currency 2 14 2 7" xfId="4831"/>
    <cellStyle name="Currency 2 14 2 8" xfId="4832"/>
    <cellStyle name="Currency 2 14 2 9" xfId="4833"/>
    <cellStyle name="Currency 2 14 2 9 2" xfId="4834"/>
    <cellStyle name="Currency 2 14 2 9 2 2" xfId="4835"/>
    <cellStyle name="Currency 2 14 2 9 2 2 2" xfId="4836"/>
    <cellStyle name="Currency 2 14 2 9 2 3" xfId="4837"/>
    <cellStyle name="Currency 2 14 2 9 2 4" xfId="4838"/>
    <cellStyle name="Currency 2 14 2 9 2 5" xfId="4839"/>
    <cellStyle name="Currency 2 14 2 9 3" xfId="4840"/>
    <cellStyle name="Currency 2 14 2 9 3 2" xfId="4841"/>
    <cellStyle name="Currency 2 14 2 9 4" xfId="4842"/>
    <cellStyle name="Currency 2 14 2 9 5" xfId="4843"/>
    <cellStyle name="Currency 2 14 3" xfId="4844"/>
    <cellStyle name="Currency 2 14 3 10" xfId="4845"/>
    <cellStyle name="Currency 2 14 3 11" xfId="4846"/>
    <cellStyle name="Currency 2 14 3 12" xfId="4847"/>
    <cellStyle name="Currency 2 14 3 12 2" xfId="4848"/>
    <cellStyle name="Currency 2 14 3 13" xfId="4849"/>
    <cellStyle name="Currency 2 14 3 14" xfId="4850"/>
    <cellStyle name="Currency 2 14 3 15" xfId="4851"/>
    <cellStyle name="Currency 2 14 3 2" xfId="4852"/>
    <cellStyle name="Currency 2 14 3 2 2" xfId="4853"/>
    <cellStyle name="Currency 2 14 3 2 2 2" xfId="4854"/>
    <cellStyle name="Currency 2 14 3 2 2 2 2" xfId="4855"/>
    <cellStyle name="Currency 2 14 3 2 2 2 2 2" xfId="4856"/>
    <cellStyle name="Currency 2 14 3 2 2 2 2 2 2" xfId="4857"/>
    <cellStyle name="Currency 2 14 3 2 2 2 2 3" xfId="4858"/>
    <cellStyle name="Currency 2 14 3 2 2 2 2 4" xfId="4859"/>
    <cellStyle name="Currency 2 14 3 2 2 2 2 5" xfId="4860"/>
    <cellStyle name="Currency 2 14 3 2 2 2 3" xfId="4861"/>
    <cellStyle name="Currency 2 14 3 2 2 2 3 2" xfId="4862"/>
    <cellStyle name="Currency 2 14 3 2 2 2 4" xfId="4863"/>
    <cellStyle name="Currency 2 14 3 2 2 2 5" xfId="4864"/>
    <cellStyle name="Currency 2 14 3 2 2 3" xfId="4865"/>
    <cellStyle name="Currency 2 14 3 2 2 4" xfId="4866"/>
    <cellStyle name="Currency 2 14 3 2 2 5" xfId="4867"/>
    <cellStyle name="Currency 2 14 3 2 2 6" xfId="4868"/>
    <cellStyle name="Currency 2 14 3 2 2 6 2" xfId="4869"/>
    <cellStyle name="Currency 2 14 3 2 2 7" xfId="4870"/>
    <cellStyle name="Currency 2 14 3 2 2 8" xfId="4871"/>
    <cellStyle name="Currency 2 14 3 2 2 9" xfId="4872"/>
    <cellStyle name="Currency 2 14 3 2 3" xfId="4873"/>
    <cellStyle name="Currency 2 14 3 2 3 2" xfId="4874"/>
    <cellStyle name="Currency 2 14 3 2 3 2 2" xfId="4875"/>
    <cellStyle name="Currency 2 14 3 2 3 2 2 2" xfId="4876"/>
    <cellStyle name="Currency 2 14 3 2 3 2 3" xfId="4877"/>
    <cellStyle name="Currency 2 14 3 2 3 2 4" xfId="4878"/>
    <cellStyle name="Currency 2 14 3 2 3 2 5" xfId="4879"/>
    <cellStyle name="Currency 2 14 3 2 3 3" xfId="4880"/>
    <cellStyle name="Currency 2 14 3 2 3 3 2" xfId="4881"/>
    <cellStyle name="Currency 2 14 3 2 3 4" xfId="4882"/>
    <cellStyle name="Currency 2 14 3 2 3 5" xfId="4883"/>
    <cellStyle name="Currency 2 14 3 2 4" xfId="4884"/>
    <cellStyle name="Currency 2 14 3 2 5" xfId="4885"/>
    <cellStyle name="Currency 2 14 3 2 6" xfId="4886"/>
    <cellStyle name="Currency 2 14 3 2 6 2" xfId="4887"/>
    <cellStyle name="Currency 2 14 3 2 7" xfId="4888"/>
    <cellStyle name="Currency 2 14 3 2 8" xfId="4889"/>
    <cellStyle name="Currency 2 14 3 2 9" xfId="4890"/>
    <cellStyle name="Currency 2 14 3 3" xfId="4891"/>
    <cellStyle name="Currency 2 14 3 4" xfId="4892"/>
    <cellStyle name="Currency 2 14 3 5" xfId="4893"/>
    <cellStyle name="Currency 2 14 3 6" xfId="4894"/>
    <cellStyle name="Currency 2 14 3 7" xfId="4895"/>
    <cellStyle name="Currency 2 14 3 8" xfId="4896"/>
    <cellStyle name="Currency 2 14 3 8 2" xfId="4897"/>
    <cellStyle name="Currency 2 14 3 8 2 2" xfId="4898"/>
    <cellStyle name="Currency 2 14 3 8 2 2 2" xfId="4899"/>
    <cellStyle name="Currency 2 14 3 8 2 3" xfId="4900"/>
    <cellStyle name="Currency 2 14 3 8 2 4" xfId="4901"/>
    <cellStyle name="Currency 2 14 3 8 2 5" xfId="4902"/>
    <cellStyle name="Currency 2 14 3 8 3" xfId="4903"/>
    <cellStyle name="Currency 2 14 3 8 3 2" xfId="4904"/>
    <cellStyle name="Currency 2 14 3 8 4" xfId="4905"/>
    <cellStyle name="Currency 2 14 3 8 5" xfId="4906"/>
    <cellStyle name="Currency 2 14 3 9" xfId="4907"/>
    <cellStyle name="Currency 2 14 4" xfId="4908"/>
    <cellStyle name="Currency 2 14 4 2" xfId="4909"/>
    <cellStyle name="Currency 2 14 4 2 2" xfId="4910"/>
    <cellStyle name="Currency 2 14 4 2 2 2" xfId="4911"/>
    <cellStyle name="Currency 2 14 4 2 2 2 2" xfId="4912"/>
    <cellStyle name="Currency 2 14 4 2 2 2 2 2" xfId="4913"/>
    <cellStyle name="Currency 2 14 4 2 2 2 3" xfId="4914"/>
    <cellStyle name="Currency 2 14 4 2 2 2 4" xfId="4915"/>
    <cellStyle name="Currency 2 14 4 2 2 2 5" xfId="4916"/>
    <cellStyle name="Currency 2 14 4 2 2 3" xfId="4917"/>
    <cellStyle name="Currency 2 14 4 2 2 3 2" xfId="4918"/>
    <cellStyle name="Currency 2 14 4 2 2 4" xfId="4919"/>
    <cellStyle name="Currency 2 14 4 2 2 5" xfId="4920"/>
    <cellStyle name="Currency 2 14 4 2 3" xfId="4921"/>
    <cellStyle name="Currency 2 14 4 2 4" xfId="4922"/>
    <cellStyle name="Currency 2 14 4 2 5" xfId="4923"/>
    <cellStyle name="Currency 2 14 4 2 6" xfId="4924"/>
    <cellStyle name="Currency 2 14 4 2 6 2" xfId="4925"/>
    <cellStyle name="Currency 2 14 4 2 7" xfId="4926"/>
    <cellStyle name="Currency 2 14 4 2 8" xfId="4927"/>
    <cellStyle name="Currency 2 14 4 2 9" xfId="4928"/>
    <cellStyle name="Currency 2 14 4 3" xfId="4929"/>
    <cellStyle name="Currency 2 14 4 3 2" xfId="4930"/>
    <cellStyle name="Currency 2 14 4 3 2 2" xfId="4931"/>
    <cellStyle name="Currency 2 14 4 3 2 2 2" xfId="4932"/>
    <cellStyle name="Currency 2 14 4 3 2 3" xfId="4933"/>
    <cellStyle name="Currency 2 14 4 3 2 4" xfId="4934"/>
    <cellStyle name="Currency 2 14 4 3 2 5" xfId="4935"/>
    <cellStyle name="Currency 2 14 4 3 3" xfId="4936"/>
    <cellStyle name="Currency 2 14 4 3 3 2" xfId="4937"/>
    <cellStyle name="Currency 2 14 4 3 4" xfId="4938"/>
    <cellStyle name="Currency 2 14 4 3 5" xfId="4939"/>
    <cellStyle name="Currency 2 14 4 4" xfId="4940"/>
    <cellStyle name="Currency 2 14 4 5" xfId="4941"/>
    <cellStyle name="Currency 2 14 4 6" xfId="4942"/>
    <cellStyle name="Currency 2 14 4 6 2" xfId="4943"/>
    <cellStyle name="Currency 2 14 4 7" xfId="4944"/>
    <cellStyle name="Currency 2 14 4 8" xfId="4945"/>
    <cellStyle name="Currency 2 14 4 9" xfId="4946"/>
    <cellStyle name="Currency 2 14 5" xfId="4947"/>
    <cellStyle name="Currency 2 14 6" xfId="4948"/>
    <cellStyle name="Currency 2 14 7" xfId="4949"/>
    <cellStyle name="Currency 2 14 8" xfId="4950"/>
    <cellStyle name="Currency 2 14 9" xfId="4951"/>
    <cellStyle name="Currency 2 14 9 2" xfId="4952"/>
    <cellStyle name="Currency 2 14 9 2 2" xfId="4953"/>
    <cellStyle name="Currency 2 14 9 2 2 2" xfId="4954"/>
    <cellStyle name="Currency 2 14 9 2 3" xfId="4955"/>
    <cellStyle name="Currency 2 14 9 2 4" xfId="4956"/>
    <cellStyle name="Currency 2 14 9 2 5" xfId="4957"/>
    <cellStyle name="Currency 2 14 9 3" xfId="4958"/>
    <cellStyle name="Currency 2 14 9 3 2" xfId="4959"/>
    <cellStyle name="Currency 2 14 9 4" xfId="4960"/>
    <cellStyle name="Currency 2 14 9 5" xfId="4961"/>
    <cellStyle name="Currency 2 15" xfId="4962"/>
    <cellStyle name="Currency 2 15 10" xfId="4963"/>
    <cellStyle name="Currency 2 15 11" xfId="4964"/>
    <cellStyle name="Currency 2 15 12" xfId="4965"/>
    <cellStyle name="Currency 2 15 12 2" xfId="4966"/>
    <cellStyle name="Currency 2 15 13" xfId="4967"/>
    <cellStyle name="Currency 2 15 14" xfId="4968"/>
    <cellStyle name="Currency 2 15 15" xfId="4969"/>
    <cellStyle name="Currency 2 15 2" xfId="4970"/>
    <cellStyle name="Currency 2 15 2 2" xfId="4971"/>
    <cellStyle name="Currency 2 15 2 2 2" xfId="4972"/>
    <cellStyle name="Currency 2 15 2 2 2 2" xfId="4973"/>
    <cellStyle name="Currency 2 15 2 2 2 2 2" xfId="4974"/>
    <cellStyle name="Currency 2 15 2 2 2 2 2 2" xfId="4975"/>
    <cellStyle name="Currency 2 15 2 2 2 2 3" xfId="4976"/>
    <cellStyle name="Currency 2 15 2 2 2 2 4" xfId="4977"/>
    <cellStyle name="Currency 2 15 2 2 2 2 5" xfId="4978"/>
    <cellStyle name="Currency 2 15 2 2 2 3" xfId="4979"/>
    <cellStyle name="Currency 2 15 2 2 2 3 2" xfId="4980"/>
    <cellStyle name="Currency 2 15 2 2 2 4" xfId="4981"/>
    <cellStyle name="Currency 2 15 2 2 2 5" xfId="4982"/>
    <cellStyle name="Currency 2 15 2 2 3" xfId="4983"/>
    <cellStyle name="Currency 2 15 2 2 4" xfId="4984"/>
    <cellStyle name="Currency 2 15 2 2 5" xfId="4985"/>
    <cellStyle name="Currency 2 15 2 2 6" xfId="4986"/>
    <cellStyle name="Currency 2 15 2 2 6 2" xfId="4987"/>
    <cellStyle name="Currency 2 15 2 2 7" xfId="4988"/>
    <cellStyle name="Currency 2 15 2 2 8" xfId="4989"/>
    <cellStyle name="Currency 2 15 2 2 9" xfId="4990"/>
    <cellStyle name="Currency 2 15 2 3" xfId="4991"/>
    <cellStyle name="Currency 2 15 2 3 2" xfId="4992"/>
    <cellStyle name="Currency 2 15 2 3 2 2" xfId="4993"/>
    <cellStyle name="Currency 2 15 2 3 2 2 2" xfId="4994"/>
    <cellStyle name="Currency 2 15 2 3 2 3" xfId="4995"/>
    <cellStyle name="Currency 2 15 2 3 2 4" xfId="4996"/>
    <cellStyle name="Currency 2 15 2 3 2 5" xfId="4997"/>
    <cellStyle name="Currency 2 15 2 3 3" xfId="4998"/>
    <cellStyle name="Currency 2 15 2 3 3 2" xfId="4999"/>
    <cellStyle name="Currency 2 15 2 3 4" xfId="5000"/>
    <cellStyle name="Currency 2 15 2 3 5" xfId="5001"/>
    <cellStyle name="Currency 2 15 2 4" xfId="5002"/>
    <cellStyle name="Currency 2 15 2 5" xfId="5003"/>
    <cellStyle name="Currency 2 15 2 6" xfId="5004"/>
    <cellStyle name="Currency 2 15 2 6 2" xfId="5005"/>
    <cellStyle name="Currency 2 15 2 7" xfId="5006"/>
    <cellStyle name="Currency 2 15 2 8" xfId="5007"/>
    <cellStyle name="Currency 2 15 2 9" xfId="5008"/>
    <cellStyle name="Currency 2 15 3" xfId="5009"/>
    <cellStyle name="Currency 2 15 4" xfId="5010"/>
    <cellStyle name="Currency 2 15 5" xfId="5011"/>
    <cellStyle name="Currency 2 15 6" xfId="5012"/>
    <cellStyle name="Currency 2 15 7" xfId="5013"/>
    <cellStyle name="Currency 2 15 8" xfId="5014"/>
    <cellStyle name="Currency 2 15 8 2" xfId="5015"/>
    <cellStyle name="Currency 2 15 8 2 2" xfId="5016"/>
    <cellStyle name="Currency 2 15 8 2 2 2" xfId="5017"/>
    <cellStyle name="Currency 2 15 8 2 3" xfId="5018"/>
    <cellStyle name="Currency 2 15 8 2 4" xfId="5019"/>
    <cellStyle name="Currency 2 15 8 2 5" xfId="5020"/>
    <cellStyle name="Currency 2 15 8 3" xfId="5021"/>
    <cellStyle name="Currency 2 15 8 3 2" xfId="5022"/>
    <cellStyle name="Currency 2 15 8 4" xfId="5023"/>
    <cellStyle name="Currency 2 15 8 5" xfId="5024"/>
    <cellStyle name="Currency 2 15 9" xfId="5025"/>
    <cellStyle name="Currency 2 16" xfId="5026"/>
    <cellStyle name="Currency 2 17" xfId="5027"/>
    <cellStyle name="Currency 2 17 2" xfId="5028"/>
    <cellStyle name="Currency 2 17 2 2" xfId="5029"/>
    <cellStyle name="Currency 2 17 2 2 2" xfId="5030"/>
    <cellStyle name="Currency 2 17 2 2 2 2" xfId="5031"/>
    <cellStyle name="Currency 2 17 2 2 2 2 2" xfId="5032"/>
    <cellStyle name="Currency 2 17 2 2 2 3" xfId="5033"/>
    <cellStyle name="Currency 2 17 2 2 2 4" xfId="5034"/>
    <cellStyle name="Currency 2 17 2 2 2 5" xfId="5035"/>
    <cellStyle name="Currency 2 17 2 2 3" xfId="5036"/>
    <cellStyle name="Currency 2 17 2 2 3 2" xfId="5037"/>
    <cellStyle name="Currency 2 17 2 2 4" xfId="5038"/>
    <cellStyle name="Currency 2 17 2 2 5" xfId="5039"/>
    <cellStyle name="Currency 2 17 2 3" xfId="5040"/>
    <cellStyle name="Currency 2 17 2 4" xfId="5041"/>
    <cellStyle name="Currency 2 17 2 5" xfId="5042"/>
    <cellStyle name="Currency 2 17 2 6" xfId="5043"/>
    <cellStyle name="Currency 2 17 2 6 2" xfId="5044"/>
    <cellStyle name="Currency 2 17 2 7" xfId="5045"/>
    <cellStyle name="Currency 2 17 2 8" xfId="5046"/>
    <cellStyle name="Currency 2 17 2 9" xfId="5047"/>
    <cellStyle name="Currency 2 17 3" xfId="5048"/>
    <cellStyle name="Currency 2 17 3 2" xfId="5049"/>
    <cellStyle name="Currency 2 17 3 2 2" xfId="5050"/>
    <cellStyle name="Currency 2 17 3 2 2 2" xfId="5051"/>
    <cellStyle name="Currency 2 17 3 2 3" xfId="5052"/>
    <cellStyle name="Currency 2 17 3 2 4" xfId="5053"/>
    <cellStyle name="Currency 2 17 3 2 5" xfId="5054"/>
    <cellStyle name="Currency 2 17 3 3" xfId="5055"/>
    <cellStyle name="Currency 2 17 3 3 2" xfId="5056"/>
    <cellStyle name="Currency 2 17 3 4" xfId="5057"/>
    <cellStyle name="Currency 2 17 3 5" xfId="5058"/>
    <cellStyle name="Currency 2 17 4" xfId="5059"/>
    <cellStyle name="Currency 2 17 5" xfId="5060"/>
    <cellStyle name="Currency 2 17 6" xfId="5061"/>
    <cellStyle name="Currency 2 17 6 2" xfId="5062"/>
    <cellStyle name="Currency 2 17 7" xfId="5063"/>
    <cellStyle name="Currency 2 17 8" xfId="5064"/>
    <cellStyle name="Currency 2 17 9" xfId="5065"/>
    <cellStyle name="Currency 2 18" xfId="5066"/>
    <cellStyle name="Currency 2 19" xfId="5067"/>
    <cellStyle name="Currency 2 2" xfId="403"/>
    <cellStyle name="Currency 2 2 10" xfId="5069"/>
    <cellStyle name="Currency 2 2 11" xfId="5070"/>
    <cellStyle name="Currency 2 2 12" xfId="5071"/>
    <cellStyle name="Currency 2 2 12 2" xfId="5072"/>
    <cellStyle name="Currency 2 2 12 2 2" xfId="5073"/>
    <cellStyle name="Currency 2 2 12 2 2 2" xfId="5074"/>
    <cellStyle name="Currency 2 2 12 2 3" xfId="5075"/>
    <cellStyle name="Currency 2 2 12 2 4" xfId="5076"/>
    <cellStyle name="Currency 2 2 12 2 5" xfId="5077"/>
    <cellStyle name="Currency 2 2 12 3" xfId="5078"/>
    <cellStyle name="Currency 2 2 12 3 2" xfId="5079"/>
    <cellStyle name="Currency 2 2 12 4" xfId="5080"/>
    <cellStyle name="Currency 2 2 12 5" xfId="5081"/>
    <cellStyle name="Currency 2 2 13" xfId="5082"/>
    <cellStyle name="Currency 2 2 14" xfId="5083"/>
    <cellStyle name="Currency 2 2 15" xfId="5084"/>
    <cellStyle name="Currency 2 2 16" xfId="5085"/>
    <cellStyle name="Currency 2 2 16 2" xfId="5086"/>
    <cellStyle name="Currency 2 2 17" xfId="5087"/>
    <cellStyle name="Currency 2 2 18" xfId="5088"/>
    <cellStyle name="Currency 2 2 19" xfId="5089"/>
    <cellStyle name="Currency 2 2 2" xfId="5090"/>
    <cellStyle name="Currency 2 2 2 2" xfId="5091"/>
    <cellStyle name="Currency 2 2 2 3" xfId="5092"/>
    <cellStyle name="Currency 2 2 20" xfId="43158"/>
    <cellStyle name="Currency 2 2 21" xfId="5068"/>
    <cellStyle name="Currency 2 2 3" xfId="5093"/>
    <cellStyle name="Currency 2 2 3 2" xfId="5094"/>
    <cellStyle name="Currency 2 2 3 3" xfId="5095"/>
    <cellStyle name="Currency 2 2 4" xfId="5096"/>
    <cellStyle name="Currency 2 2 4 10" xfId="5097"/>
    <cellStyle name="Currency 2 2 4 11" xfId="5098"/>
    <cellStyle name="Currency 2 2 4 12" xfId="5099"/>
    <cellStyle name="Currency 2 2 4 13" xfId="5100"/>
    <cellStyle name="Currency 2 2 4 13 2" xfId="5101"/>
    <cellStyle name="Currency 2 2 4 14" xfId="5102"/>
    <cellStyle name="Currency 2 2 4 15" xfId="5103"/>
    <cellStyle name="Currency 2 2 4 16" xfId="5104"/>
    <cellStyle name="Currency 2 2 4 2" xfId="5105"/>
    <cellStyle name="Currency 2 2 4 2 10" xfId="5106"/>
    <cellStyle name="Currency 2 2 4 2 11" xfId="5107"/>
    <cellStyle name="Currency 2 2 4 2 12" xfId="5108"/>
    <cellStyle name="Currency 2 2 4 2 13" xfId="5109"/>
    <cellStyle name="Currency 2 2 4 2 13 2" xfId="5110"/>
    <cellStyle name="Currency 2 2 4 2 14" xfId="5111"/>
    <cellStyle name="Currency 2 2 4 2 15" xfId="5112"/>
    <cellStyle name="Currency 2 2 4 2 16" xfId="5113"/>
    <cellStyle name="Currency 2 2 4 2 2" xfId="5114"/>
    <cellStyle name="Currency 2 2 4 2 2 10" xfId="5115"/>
    <cellStyle name="Currency 2 2 4 2 2 11" xfId="5116"/>
    <cellStyle name="Currency 2 2 4 2 2 12" xfId="5117"/>
    <cellStyle name="Currency 2 2 4 2 2 12 2" xfId="5118"/>
    <cellStyle name="Currency 2 2 4 2 2 13" xfId="5119"/>
    <cellStyle name="Currency 2 2 4 2 2 14" xfId="5120"/>
    <cellStyle name="Currency 2 2 4 2 2 15" xfId="5121"/>
    <cellStyle name="Currency 2 2 4 2 2 2" xfId="5122"/>
    <cellStyle name="Currency 2 2 4 2 2 2 2" xfId="5123"/>
    <cellStyle name="Currency 2 2 4 2 2 2 2 2" xfId="5124"/>
    <cellStyle name="Currency 2 2 4 2 2 2 2 2 2" xfId="5125"/>
    <cellStyle name="Currency 2 2 4 2 2 2 2 2 2 2" xfId="5126"/>
    <cellStyle name="Currency 2 2 4 2 2 2 2 2 2 2 2" xfId="5127"/>
    <cellStyle name="Currency 2 2 4 2 2 2 2 2 2 3" xfId="5128"/>
    <cellStyle name="Currency 2 2 4 2 2 2 2 2 2 4" xfId="5129"/>
    <cellStyle name="Currency 2 2 4 2 2 2 2 2 2 5" xfId="5130"/>
    <cellStyle name="Currency 2 2 4 2 2 2 2 2 3" xfId="5131"/>
    <cellStyle name="Currency 2 2 4 2 2 2 2 2 3 2" xfId="5132"/>
    <cellStyle name="Currency 2 2 4 2 2 2 2 2 4" xfId="5133"/>
    <cellStyle name="Currency 2 2 4 2 2 2 2 2 5" xfId="5134"/>
    <cellStyle name="Currency 2 2 4 2 2 2 2 3" xfId="5135"/>
    <cellStyle name="Currency 2 2 4 2 2 2 2 4" xfId="5136"/>
    <cellStyle name="Currency 2 2 4 2 2 2 2 5" xfId="5137"/>
    <cellStyle name="Currency 2 2 4 2 2 2 2 6" xfId="5138"/>
    <cellStyle name="Currency 2 2 4 2 2 2 2 6 2" xfId="5139"/>
    <cellStyle name="Currency 2 2 4 2 2 2 2 7" xfId="5140"/>
    <cellStyle name="Currency 2 2 4 2 2 2 2 8" xfId="5141"/>
    <cellStyle name="Currency 2 2 4 2 2 2 2 9" xfId="5142"/>
    <cellStyle name="Currency 2 2 4 2 2 2 3" xfId="5143"/>
    <cellStyle name="Currency 2 2 4 2 2 2 3 2" xfId="5144"/>
    <cellStyle name="Currency 2 2 4 2 2 2 3 2 2" xfId="5145"/>
    <cellStyle name="Currency 2 2 4 2 2 2 3 2 2 2" xfId="5146"/>
    <cellStyle name="Currency 2 2 4 2 2 2 3 2 3" xfId="5147"/>
    <cellStyle name="Currency 2 2 4 2 2 2 3 2 4" xfId="5148"/>
    <cellStyle name="Currency 2 2 4 2 2 2 3 2 5" xfId="5149"/>
    <cellStyle name="Currency 2 2 4 2 2 2 3 3" xfId="5150"/>
    <cellStyle name="Currency 2 2 4 2 2 2 3 3 2" xfId="5151"/>
    <cellStyle name="Currency 2 2 4 2 2 2 3 4" xfId="5152"/>
    <cellStyle name="Currency 2 2 4 2 2 2 3 5" xfId="5153"/>
    <cellStyle name="Currency 2 2 4 2 2 2 4" xfId="5154"/>
    <cellStyle name="Currency 2 2 4 2 2 2 5" xfId="5155"/>
    <cellStyle name="Currency 2 2 4 2 2 2 6" xfId="5156"/>
    <cellStyle name="Currency 2 2 4 2 2 2 6 2" xfId="5157"/>
    <cellStyle name="Currency 2 2 4 2 2 2 7" xfId="5158"/>
    <cellStyle name="Currency 2 2 4 2 2 2 8" xfId="5159"/>
    <cellStyle name="Currency 2 2 4 2 2 2 9" xfId="5160"/>
    <cellStyle name="Currency 2 2 4 2 2 3" xfId="5161"/>
    <cellStyle name="Currency 2 2 4 2 2 3 2" xfId="5162"/>
    <cellStyle name="Currency 2 2 4 2 2 3 3" xfId="5163"/>
    <cellStyle name="Currency 2 2 4 2 2 4" xfId="5164"/>
    <cellStyle name="Currency 2 2 4 2 2 4 2" xfId="5165"/>
    <cellStyle name="Currency 2 2 4 2 2 4 3" xfId="5166"/>
    <cellStyle name="Currency 2 2 4 2 2 5" xfId="5167"/>
    <cellStyle name="Currency 2 2 4 2 2 5 2" xfId="5168"/>
    <cellStyle name="Currency 2 2 4 2 2 5 3" xfId="5169"/>
    <cellStyle name="Currency 2 2 4 2 2 6" xfId="5170"/>
    <cellStyle name="Currency 2 2 4 2 2 6 2" xfId="5171"/>
    <cellStyle name="Currency 2 2 4 2 2 6 3" xfId="5172"/>
    <cellStyle name="Currency 2 2 4 2 2 7" xfId="5173"/>
    <cellStyle name="Currency 2 2 4 2 2 7 2" xfId="5174"/>
    <cellStyle name="Currency 2 2 4 2 2 7 3" xfId="5175"/>
    <cellStyle name="Currency 2 2 4 2 2 8" xfId="5176"/>
    <cellStyle name="Currency 2 2 4 2 2 8 2" xfId="5177"/>
    <cellStyle name="Currency 2 2 4 2 2 8 2 2" xfId="5178"/>
    <cellStyle name="Currency 2 2 4 2 2 8 2 2 2" xfId="5179"/>
    <cellStyle name="Currency 2 2 4 2 2 8 2 3" xfId="5180"/>
    <cellStyle name="Currency 2 2 4 2 2 8 2 4" xfId="5181"/>
    <cellStyle name="Currency 2 2 4 2 2 8 2 5" xfId="5182"/>
    <cellStyle name="Currency 2 2 4 2 2 8 3" xfId="5183"/>
    <cellStyle name="Currency 2 2 4 2 2 8 3 2" xfId="5184"/>
    <cellStyle name="Currency 2 2 4 2 2 8 4" xfId="5185"/>
    <cellStyle name="Currency 2 2 4 2 2 8 5" xfId="5186"/>
    <cellStyle name="Currency 2 2 4 2 2 9" xfId="5187"/>
    <cellStyle name="Currency 2 2 4 2 3" xfId="5188"/>
    <cellStyle name="Currency 2 2 4 2 3 2" xfId="5189"/>
    <cellStyle name="Currency 2 2 4 2 3 3" xfId="5190"/>
    <cellStyle name="Currency 2 2 4 2 4" xfId="5191"/>
    <cellStyle name="Currency 2 2 4 2 4 2" xfId="5192"/>
    <cellStyle name="Currency 2 2 4 2 4 2 2" xfId="5193"/>
    <cellStyle name="Currency 2 2 4 2 4 2 2 2" xfId="5194"/>
    <cellStyle name="Currency 2 2 4 2 4 2 2 2 2" xfId="5195"/>
    <cellStyle name="Currency 2 2 4 2 4 2 2 2 2 2" xfId="5196"/>
    <cellStyle name="Currency 2 2 4 2 4 2 2 2 3" xfId="5197"/>
    <cellStyle name="Currency 2 2 4 2 4 2 2 2 4" xfId="5198"/>
    <cellStyle name="Currency 2 2 4 2 4 2 2 2 5" xfId="5199"/>
    <cellStyle name="Currency 2 2 4 2 4 2 2 3" xfId="5200"/>
    <cellStyle name="Currency 2 2 4 2 4 2 2 3 2" xfId="5201"/>
    <cellStyle name="Currency 2 2 4 2 4 2 2 4" xfId="5202"/>
    <cellStyle name="Currency 2 2 4 2 4 2 2 5" xfId="5203"/>
    <cellStyle name="Currency 2 2 4 2 4 2 3" xfId="5204"/>
    <cellStyle name="Currency 2 2 4 2 4 2 4" xfId="5205"/>
    <cellStyle name="Currency 2 2 4 2 4 2 5" xfId="5206"/>
    <cellStyle name="Currency 2 2 4 2 4 2 6" xfId="5207"/>
    <cellStyle name="Currency 2 2 4 2 4 2 6 2" xfId="5208"/>
    <cellStyle name="Currency 2 2 4 2 4 2 7" xfId="5209"/>
    <cellStyle name="Currency 2 2 4 2 4 2 8" xfId="5210"/>
    <cellStyle name="Currency 2 2 4 2 4 2 9" xfId="5211"/>
    <cellStyle name="Currency 2 2 4 2 4 3" xfId="5212"/>
    <cellStyle name="Currency 2 2 4 2 4 3 2" xfId="5213"/>
    <cellStyle name="Currency 2 2 4 2 4 3 2 2" xfId="5214"/>
    <cellStyle name="Currency 2 2 4 2 4 3 2 2 2" xfId="5215"/>
    <cellStyle name="Currency 2 2 4 2 4 3 2 3" xfId="5216"/>
    <cellStyle name="Currency 2 2 4 2 4 3 2 4" xfId="5217"/>
    <cellStyle name="Currency 2 2 4 2 4 3 2 5" xfId="5218"/>
    <cellStyle name="Currency 2 2 4 2 4 3 3" xfId="5219"/>
    <cellStyle name="Currency 2 2 4 2 4 3 3 2" xfId="5220"/>
    <cellStyle name="Currency 2 2 4 2 4 3 4" xfId="5221"/>
    <cellStyle name="Currency 2 2 4 2 4 3 5" xfId="5222"/>
    <cellStyle name="Currency 2 2 4 2 4 4" xfId="5223"/>
    <cellStyle name="Currency 2 2 4 2 4 5" xfId="5224"/>
    <cellStyle name="Currency 2 2 4 2 4 6" xfId="5225"/>
    <cellStyle name="Currency 2 2 4 2 4 6 2" xfId="5226"/>
    <cellStyle name="Currency 2 2 4 2 4 7" xfId="5227"/>
    <cellStyle name="Currency 2 2 4 2 4 8" xfId="5228"/>
    <cellStyle name="Currency 2 2 4 2 4 9" xfId="5229"/>
    <cellStyle name="Currency 2 2 4 2 5" xfId="5230"/>
    <cellStyle name="Currency 2 2 4 2 6" xfId="5231"/>
    <cellStyle name="Currency 2 2 4 2 7" xfId="5232"/>
    <cellStyle name="Currency 2 2 4 2 8" xfId="5233"/>
    <cellStyle name="Currency 2 2 4 2 9" xfId="5234"/>
    <cellStyle name="Currency 2 2 4 2 9 2" xfId="5235"/>
    <cellStyle name="Currency 2 2 4 2 9 2 2" xfId="5236"/>
    <cellStyle name="Currency 2 2 4 2 9 2 2 2" xfId="5237"/>
    <cellStyle name="Currency 2 2 4 2 9 2 3" xfId="5238"/>
    <cellStyle name="Currency 2 2 4 2 9 2 4" xfId="5239"/>
    <cellStyle name="Currency 2 2 4 2 9 2 5" xfId="5240"/>
    <cellStyle name="Currency 2 2 4 2 9 3" xfId="5241"/>
    <cellStyle name="Currency 2 2 4 2 9 3 2" xfId="5242"/>
    <cellStyle name="Currency 2 2 4 2 9 4" xfId="5243"/>
    <cellStyle name="Currency 2 2 4 2 9 5" xfId="5244"/>
    <cellStyle name="Currency 2 2 4 3" xfId="5245"/>
    <cellStyle name="Currency 2 2 4 3 10" xfId="5246"/>
    <cellStyle name="Currency 2 2 4 3 11" xfId="5247"/>
    <cellStyle name="Currency 2 2 4 3 12" xfId="5248"/>
    <cellStyle name="Currency 2 2 4 3 12 2" xfId="5249"/>
    <cellStyle name="Currency 2 2 4 3 13" xfId="5250"/>
    <cellStyle name="Currency 2 2 4 3 14" xfId="5251"/>
    <cellStyle name="Currency 2 2 4 3 15" xfId="5252"/>
    <cellStyle name="Currency 2 2 4 3 2" xfId="5253"/>
    <cellStyle name="Currency 2 2 4 3 2 2" xfId="5254"/>
    <cellStyle name="Currency 2 2 4 3 2 2 2" xfId="5255"/>
    <cellStyle name="Currency 2 2 4 3 2 2 2 2" xfId="5256"/>
    <cellStyle name="Currency 2 2 4 3 2 2 2 2 2" xfId="5257"/>
    <cellStyle name="Currency 2 2 4 3 2 2 2 2 2 2" xfId="5258"/>
    <cellStyle name="Currency 2 2 4 3 2 2 2 2 3" xfId="5259"/>
    <cellStyle name="Currency 2 2 4 3 2 2 2 2 4" xfId="5260"/>
    <cellStyle name="Currency 2 2 4 3 2 2 2 2 5" xfId="5261"/>
    <cellStyle name="Currency 2 2 4 3 2 2 2 3" xfId="5262"/>
    <cellStyle name="Currency 2 2 4 3 2 2 2 3 2" xfId="5263"/>
    <cellStyle name="Currency 2 2 4 3 2 2 2 4" xfId="5264"/>
    <cellStyle name="Currency 2 2 4 3 2 2 2 5" xfId="5265"/>
    <cellStyle name="Currency 2 2 4 3 2 2 3" xfId="5266"/>
    <cellStyle name="Currency 2 2 4 3 2 2 4" xfId="5267"/>
    <cellStyle name="Currency 2 2 4 3 2 2 5" xfId="5268"/>
    <cellStyle name="Currency 2 2 4 3 2 2 6" xfId="5269"/>
    <cellStyle name="Currency 2 2 4 3 2 2 6 2" xfId="5270"/>
    <cellStyle name="Currency 2 2 4 3 2 2 7" xfId="5271"/>
    <cellStyle name="Currency 2 2 4 3 2 2 8" xfId="5272"/>
    <cellStyle name="Currency 2 2 4 3 2 2 9" xfId="5273"/>
    <cellStyle name="Currency 2 2 4 3 2 3" xfId="5274"/>
    <cellStyle name="Currency 2 2 4 3 2 3 2" xfId="5275"/>
    <cellStyle name="Currency 2 2 4 3 2 3 2 2" xfId="5276"/>
    <cellStyle name="Currency 2 2 4 3 2 3 2 2 2" xfId="5277"/>
    <cellStyle name="Currency 2 2 4 3 2 3 2 3" xfId="5278"/>
    <cellStyle name="Currency 2 2 4 3 2 3 2 4" xfId="5279"/>
    <cellStyle name="Currency 2 2 4 3 2 3 2 5" xfId="5280"/>
    <cellStyle name="Currency 2 2 4 3 2 3 3" xfId="5281"/>
    <cellStyle name="Currency 2 2 4 3 2 3 3 2" xfId="5282"/>
    <cellStyle name="Currency 2 2 4 3 2 3 4" xfId="5283"/>
    <cellStyle name="Currency 2 2 4 3 2 3 5" xfId="5284"/>
    <cellStyle name="Currency 2 2 4 3 2 4" xfId="5285"/>
    <cellStyle name="Currency 2 2 4 3 2 5" xfId="5286"/>
    <cellStyle name="Currency 2 2 4 3 2 6" xfId="5287"/>
    <cellStyle name="Currency 2 2 4 3 2 6 2" xfId="5288"/>
    <cellStyle name="Currency 2 2 4 3 2 7" xfId="5289"/>
    <cellStyle name="Currency 2 2 4 3 2 8" xfId="5290"/>
    <cellStyle name="Currency 2 2 4 3 2 9" xfId="5291"/>
    <cellStyle name="Currency 2 2 4 3 3" xfId="5292"/>
    <cellStyle name="Currency 2 2 4 3 4" xfId="5293"/>
    <cellStyle name="Currency 2 2 4 3 5" xfId="5294"/>
    <cellStyle name="Currency 2 2 4 3 6" xfId="5295"/>
    <cellStyle name="Currency 2 2 4 3 7" xfId="5296"/>
    <cellStyle name="Currency 2 2 4 3 8" xfId="5297"/>
    <cellStyle name="Currency 2 2 4 3 8 2" xfId="5298"/>
    <cellStyle name="Currency 2 2 4 3 8 2 2" xfId="5299"/>
    <cellStyle name="Currency 2 2 4 3 8 2 2 2" xfId="5300"/>
    <cellStyle name="Currency 2 2 4 3 8 2 3" xfId="5301"/>
    <cellStyle name="Currency 2 2 4 3 8 2 4" xfId="5302"/>
    <cellStyle name="Currency 2 2 4 3 8 2 5" xfId="5303"/>
    <cellStyle name="Currency 2 2 4 3 8 3" xfId="5304"/>
    <cellStyle name="Currency 2 2 4 3 8 3 2" xfId="5305"/>
    <cellStyle name="Currency 2 2 4 3 8 4" xfId="5306"/>
    <cellStyle name="Currency 2 2 4 3 8 5" xfId="5307"/>
    <cellStyle name="Currency 2 2 4 3 9" xfId="5308"/>
    <cellStyle name="Currency 2 2 4 4" xfId="5309"/>
    <cellStyle name="Currency 2 2 4 4 2" xfId="5310"/>
    <cellStyle name="Currency 2 2 4 4 2 2" xfId="5311"/>
    <cellStyle name="Currency 2 2 4 4 2 2 2" xfId="5312"/>
    <cellStyle name="Currency 2 2 4 4 2 2 2 2" xfId="5313"/>
    <cellStyle name="Currency 2 2 4 4 2 2 2 2 2" xfId="5314"/>
    <cellStyle name="Currency 2 2 4 4 2 2 2 3" xfId="5315"/>
    <cellStyle name="Currency 2 2 4 4 2 2 2 4" xfId="5316"/>
    <cellStyle name="Currency 2 2 4 4 2 2 2 5" xfId="5317"/>
    <cellStyle name="Currency 2 2 4 4 2 2 3" xfId="5318"/>
    <cellStyle name="Currency 2 2 4 4 2 2 3 2" xfId="5319"/>
    <cellStyle name="Currency 2 2 4 4 2 2 4" xfId="5320"/>
    <cellStyle name="Currency 2 2 4 4 2 2 5" xfId="5321"/>
    <cellStyle name="Currency 2 2 4 4 2 3" xfId="5322"/>
    <cellStyle name="Currency 2 2 4 4 2 4" xfId="5323"/>
    <cellStyle name="Currency 2 2 4 4 2 5" xfId="5324"/>
    <cellStyle name="Currency 2 2 4 4 2 6" xfId="5325"/>
    <cellStyle name="Currency 2 2 4 4 2 6 2" xfId="5326"/>
    <cellStyle name="Currency 2 2 4 4 2 7" xfId="5327"/>
    <cellStyle name="Currency 2 2 4 4 2 8" xfId="5328"/>
    <cellStyle name="Currency 2 2 4 4 2 9" xfId="5329"/>
    <cellStyle name="Currency 2 2 4 4 3" xfId="5330"/>
    <cellStyle name="Currency 2 2 4 4 3 2" xfId="5331"/>
    <cellStyle name="Currency 2 2 4 4 3 2 2" xfId="5332"/>
    <cellStyle name="Currency 2 2 4 4 3 2 2 2" xfId="5333"/>
    <cellStyle name="Currency 2 2 4 4 3 2 3" xfId="5334"/>
    <cellStyle name="Currency 2 2 4 4 3 2 4" xfId="5335"/>
    <cellStyle name="Currency 2 2 4 4 3 2 5" xfId="5336"/>
    <cellStyle name="Currency 2 2 4 4 3 3" xfId="5337"/>
    <cellStyle name="Currency 2 2 4 4 3 3 2" xfId="5338"/>
    <cellStyle name="Currency 2 2 4 4 3 4" xfId="5339"/>
    <cellStyle name="Currency 2 2 4 4 3 5" xfId="5340"/>
    <cellStyle name="Currency 2 2 4 4 4" xfId="5341"/>
    <cellStyle name="Currency 2 2 4 4 5" xfId="5342"/>
    <cellStyle name="Currency 2 2 4 4 6" xfId="5343"/>
    <cellStyle name="Currency 2 2 4 4 6 2" xfId="5344"/>
    <cellStyle name="Currency 2 2 4 4 7" xfId="5345"/>
    <cellStyle name="Currency 2 2 4 4 8" xfId="5346"/>
    <cellStyle name="Currency 2 2 4 4 9" xfId="5347"/>
    <cellStyle name="Currency 2 2 4 5" xfId="5348"/>
    <cellStyle name="Currency 2 2 4 5 2" xfId="5349"/>
    <cellStyle name="Currency 2 2 4 5 3" xfId="5350"/>
    <cellStyle name="Currency 2 2 4 6" xfId="5351"/>
    <cellStyle name="Currency 2 2 4 6 2" xfId="5352"/>
    <cellStyle name="Currency 2 2 4 6 3" xfId="5353"/>
    <cellStyle name="Currency 2 2 4 7" xfId="5354"/>
    <cellStyle name="Currency 2 2 4 7 2" xfId="5355"/>
    <cellStyle name="Currency 2 2 4 7 3" xfId="5356"/>
    <cellStyle name="Currency 2 2 4 8" xfId="5357"/>
    <cellStyle name="Currency 2 2 4 8 2" xfId="5358"/>
    <cellStyle name="Currency 2 2 4 8 3" xfId="5359"/>
    <cellStyle name="Currency 2 2 4 9" xfId="5360"/>
    <cellStyle name="Currency 2 2 4 9 2" xfId="5361"/>
    <cellStyle name="Currency 2 2 4 9 2 2" xfId="5362"/>
    <cellStyle name="Currency 2 2 4 9 2 2 2" xfId="5363"/>
    <cellStyle name="Currency 2 2 4 9 2 3" xfId="5364"/>
    <cellStyle name="Currency 2 2 4 9 2 4" xfId="5365"/>
    <cellStyle name="Currency 2 2 4 9 2 5" xfId="5366"/>
    <cellStyle name="Currency 2 2 4 9 3" xfId="5367"/>
    <cellStyle name="Currency 2 2 4 9 3 2" xfId="5368"/>
    <cellStyle name="Currency 2 2 4 9 4" xfId="5369"/>
    <cellStyle name="Currency 2 2 4 9 5" xfId="5370"/>
    <cellStyle name="Currency 2 2 5" xfId="5371"/>
    <cellStyle name="Currency 2 2 5 10" xfId="5372"/>
    <cellStyle name="Currency 2 2 5 11" xfId="5373"/>
    <cellStyle name="Currency 2 2 5 12" xfId="5374"/>
    <cellStyle name="Currency 2 2 5 12 2" xfId="5375"/>
    <cellStyle name="Currency 2 2 5 13" xfId="5376"/>
    <cellStyle name="Currency 2 2 5 14" xfId="5377"/>
    <cellStyle name="Currency 2 2 5 15" xfId="5378"/>
    <cellStyle name="Currency 2 2 5 2" xfId="5379"/>
    <cellStyle name="Currency 2 2 5 2 2" xfId="5380"/>
    <cellStyle name="Currency 2 2 5 2 2 2" xfId="5381"/>
    <cellStyle name="Currency 2 2 5 2 2 2 2" xfId="5382"/>
    <cellStyle name="Currency 2 2 5 2 2 2 2 2" xfId="5383"/>
    <cellStyle name="Currency 2 2 5 2 2 2 2 2 2" xfId="5384"/>
    <cellStyle name="Currency 2 2 5 2 2 2 2 3" xfId="5385"/>
    <cellStyle name="Currency 2 2 5 2 2 2 2 4" xfId="5386"/>
    <cellStyle name="Currency 2 2 5 2 2 2 2 5" xfId="5387"/>
    <cellStyle name="Currency 2 2 5 2 2 2 3" xfId="5388"/>
    <cellStyle name="Currency 2 2 5 2 2 2 3 2" xfId="5389"/>
    <cellStyle name="Currency 2 2 5 2 2 2 4" xfId="5390"/>
    <cellStyle name="Currency 2 2 5 2 2 2 5" xfId="5391"/>
    <cellStyle name="Currency 2 2 5 2 2 3" xfId="5392"/>
    <cellStyle name="Currency 2 2 5 2 2 4" xfId="5393"/>
    <cellStyle name="Currency 2 2 5 2 2 5" xfId="5394"/>
    <cellStyle name="Currency 2 2 5 2 2 6" xfId="5395"/>
    <cellStyle name="Currency 2 2 5 2 2 6 2" xfId="5396"/>
    <cellStyle name="Currency 2 2 5 2 2 7" xfId="5397"/>
    <cellStyle name="Currency 2 2 5 2 2 8" xfId="5398"/>
    <cellStyle name="Currency 2 2 5 2 2 9" xfId="5399"/>
    <cellStyle name="Currency 2 2 5 2 3" xfId="5400"/>
    <cellStyle name="Currency 2 2 5 2 3 2" xfId="5401"/>
    <cellStyle name="Currency 2 2 5 2 3 2 2" xfId="5402"/>
    <cellStyle name="Currency 2 2 5 2 3 2 2 2" xfId="5403"/>
    <cellStyle name="Currency 2 2 5 2 3 2 3" xfId="5404"/>
    <cellStyle name="Currency 2 2 5 2 3 2 4" xfId="5405"/>
    <cellStyle name="Currency 2 2 5 2 3 2 5" xfId="5406"/>
    <cellStyle name="Currency 2 2 5 2 3 3" xfId="5407"/>
    <cellStyle name="Currency 2 2 5 2 3 3 2" xfId="5408"/>
    <cellStyle name="Currency 2 2 5 2 3 4" xfId="5409"/>
    <cellStyle name="Currency 2 2 5 2 3 5" xfId="5410"/>
    <cellStyle name="Currency 2 2 5 2 4" xfId="5411"/>
    <cellStyle name="Currency 2 2 5 2 5" xfId="5412"/>
    <cellStyle name="Currency 2 2 5 2 6" xfId="5413"/>
    <cellStyle name="Currency 2 2 5 2 6 2" xfId="5414"/>
    <cellStyle name="Currency 2 2 5 2 7" xfId="5415"/>
    <cellStyle name="Currency 2 2 5 2 8" xfId="5416"/>
    <cellStyle name="Currency 2 2 5 2 9" xfId="5417"/>
    <cellStyle name="Currency 2 2 5 3" xfId="5418"/>
    <cellStyle name="Currency 2 2 5 3 2" xfId="5419"/>
    <cellStyle name="Currency 2 2 5 3 3" xfId="5420"/>
    <cellStyle name="Currency 2 2 5 4" xfId="5421"/>
    <cellStyle name="Currency 2 2 5 4 2" xfId="5422"/>
    <cellStyle name="Currency 2 2 5 4 3" xfId="5423"/>
    <cellStyle name="Currency 2 2 5 5" xfId="5424"/>
    <cellStyle name="Currency 2 2 5 5 2" xfId="5425"/>
    <cellStyle name="Currency 2 2 5 5 3" xfId="5426"/>
    <cellStyle name="Currency 2 2 5 6" xfId="5427"/>
    <cellStyle name="Currency 2 2 5 6 2" xfId="5428"/>
    <cellStyle name="Currency 2 2 5 6 3" xfId="5429"/>
    <cellStyle name="Currency 2 2 5 7" xfId="5430"/>
    <cellStyle name="Currency 2 2 5 7 2" xfId="5431"/>
    <cellStyle name="Currency 2 2 5 7 3" xfId="5432"/>
    <cellStyle name="Currency 2 2 5 8" xfId="5433"/>
    <cellStyle name="Currency 2 2 5 8 2" xfId="5434"/>
    <cellStyle name="Currency 2 2 5 8 2 2" xfId="5435"/>
    <cellStyle name="Currency 2 2 5 8 2 2 2" xfId="5436"/>
    <cellStyle name="Currency 2 2 5 8 2 3" xfId="5437"/>
    <cellStyle name="Currency 2 2 5 8 2 4" xfId="5438"/>
    <cellStyle name="Currency 2 2 5 8 2 5" xfId="5439"/>
    <cellStyle name="Currency 2 2 5 8 3" xfId="5440"/>
    <cellStyle name="Currency 2 2 5 8 3 2" xfId="5441"/>
    <cellStyle name="Currency 2 2 5 8 4" xfId="5442"/>
    <cellStyle name="Currency 2 2 5 8 5" xfId="5443"/>
    <cellStyle name="Currency 2 2 5 9" xfId="5444"/>
    <cellStyle name="Currency 2 2 6" xfId="5445"/>
    <cellStyle name="Currency 2 2 6 2" xfId="5446"/>
    <cellStyle name="Currency 2 2 6 3" xfId="5447"/>
    <cellStyle name="Currency 2 2 7" xfId="5448"/>
    <cellStyle name="Currency 2 2 7 2" xfId="5449"/>
    <cellStyle name="Currency 2 2 7 2 2" xfId="5450"/>
    <cellStyle name="Currency 2 2 7 2 2 2" xfId="5451"/>
    <cellStyle name="Currency 2 2 7 2 2 2 2" xfId="5452"/>
    <cellStyle name="Currency 2 2 7 2 2 2 2 2" xfId="5453"/>
    <cellStyle name="Currency 2 2 7 2 2 2 3" xfId="5454"/>
    <cellStyle name="Currency 2 2 7 2 2 2 4" xfId="5455"/>
    <cellStyle name="Currency 2 2 7 2 2 2 5" xfId="5456"/>
    <cellStyle name="Currency 2 2 7 2 2 3" xfId="5457"/>
    <cellStyle name="Currency 2 2 7 2 2 3 2" xfId="5458"/>
    <cellStyle name="Currency 2 2 7 2 2 4" xfId="5459"/>
    <cellStyle name="Currency 2 2 7 2 2 5" xfId="5460"/>
    <cellStyle name="Currency 2 2 7 2 3" xfId="5461"/>
    <cellStyle name="Currency 2 2 7 2 4" xfId="5462"/>
    <cellStyle name="Currency 2 2 7 2 5" xfId="5463"/>
    <cellStyle name="Currency 2 2 7 2 6" xfId="5464"/>
    <cellStyle name="Currency 2 2 7 2 6 2" xfId="5465"/>
    <cellStyle name="Currency 2 2 7 2 7" xfId="5466"/>
    <cellStyle name="Currency 2 2 7 2 8" xfId="5467"/>
    <cellStyle name="Currency 2 2 7 2 9" xfId="5468"/>
    <cellStyle name="Currency 2 2 7 3" xfId="5469"/>
    <cellStyle name="Currency 2 2 7 3 2" xfId="5470"/>
    <cellStyle name="Currency 2 2 7 3 2 2" xfId="5471"/>
    <cellStyle name="Currency 2 2 7 3 2 2 2" xfId="5472"/>
    <cellStyle name="Currency 2 2 7 3 2 3" xfId="5473"/>
    <cellStyle name="Currency 2 2 7 3 2 4" xfId="5474"/>
    <cellStyle name="Currency 2 2 7 3 2 5" xfId="5475"/>
    <cellStyle name="Currency 2 2 7 3 3" xfId="5476"/>
    <cellStyle name="Currency 2 2 7 3 3 2" xfId="5477"/>
    <cellStyle name="Currency 2 2 7 3 4" xfId="5478"/>
    <cellStyle name="Currency 2 2 7 3 5" xfId="5479"/>
    <cellStyle name="Currency 2 2 7 4" xfId="5480"/>
    <cellStyle name="Currency 2 2 7 5" xfId="5481"/>
    <cellStyle name="Currency 2 2 7 6" xfId="5482"/>
    <cellStyle name="Currency 2 2 7 6 2" xfId="5483"/>
    <cellStyle name="Currency 2 2 7 7" xfId="5484"/>
    <cellStyle name="Currency 2 2 7 8" xfId="5485"/>
    <cellStyle name="Currency 2 2 7 9" xfId="5486"/>
    <cellStyle name="Currency 2 2 8" xfId="5487"/>
    <cellStyle name="Currency 2 2 9" xfId="5488"/>
    <cellStyle name="Currency 2 20" xfId="5489"/>
    <cellStyle name="Currency 2 21" xfId="5490"/>
    <cellStyle name="Currency 2 22" xfId="5491"/>
    <cellStyle name="Currency 2 22 2" xfId="5492"/>
    <cellStyle name="Currency 2 22 2 2" xfId="5493"/>
    <cellStyle name="Currency 2 22 2 2 2" xfId="5494"/>
    <cellStyle name="Currency 2 22 2 3" xfId="5495"/>
    <cellStyle name="Currency 2 22 2 4" xfId="5496"/>
    <cellStyle name="Currency 2 22 2 5" xfId="5497"/>
    <cellStyle name="Currency 2 22 3" xfId="5498"/>
    <cellStyle name="Currency 2 22 3 2" xfId="5499"/>
    <cellStyle name="Currency 2 22 4" xfId="5500"/>
    <cellStyle name="Currency 2 22 5" xfId="5501"/>
    <cellStyle name="Currency 2 23" xfId="5502"/>
    <cellStyle name="Currency 2 24" xfId="5503"/>
    <cellStyle name="Currency 2 25" xfId="5504"/>
    <cellStyle name="Currency 2 26" xfId="5505"/>
    <cellStyle name="Currency 2 27" xfId="5506"/>
    <cellStyle name="Currency 2 28" xfId="5507"/>
    <cellStyle name="Currency 2 29" xfId="5508"/>
    <cellStyle name="Currency 2 3" xfId="5509"/>
    <cellStyle name="Currency 2 3 2" xfId="5510"/>
    <cellStyle name="Currency 2 3 2 2" xfId="5511"/>
    <cellStyle name="Currency 2 3 2 3" xfId="5512"/>
    <cellStyle name="Currency 2 3 3" xfId="5513"/>
    <cellStyle name="Currency 2 3 3 2" xfId="5514"/>
    <cellStyle name="Currency 2 3 3 3" xfId="5515"/>
    <cellStyle name="Currency 2 3 4" xfId="5516"/>
    <cellStyle name="Currency 2 3 5" xfId="5517"/>
    <cellStyle name="Currency 2 30" xfId="5518"/>
    <cellStyle name="Currency 2 31" xfId="5519"/>
    <cellStyle name="Currency 2 32" xfId="5520"/>
    <cellStyle name="Currency 2 33" xfId="5521"/>
    <cellStyle name="Currency 2 34" xfId="5522"/>
    <cellStyle name="Currency 2 35" xfId="5523"/>
    <cellStyle name="Currency 2 36" xfId="5524"/>
    <cellStyle name="Currency 2 37" xfId="5525"/>
    <cellStyle name="Currency 2 38" xfId="5526"/>
    <cellStyle name="Currency 2 39" xfId="5527"/>
    <cellStyle name="Currency 2 4" xfId="5528"/>
    <cellStyle name="Currency 2 4 2" xfId="5529"/>
    <cellStyle name="Currency 2 4 3" xfId="5530"/>
    <cellStyle name="Currency 2 40" xfId="5531"/>
    <cellStyle name="Currency 2 41" xfId="5532"/>
    <cellStyle name="Currency 2 42" xfId="5533"/>
    <cellStyle name="Currency 2 43" xfId="5534"/>
    <cellStyle name="Currency 2 44" xfId="5535"/>
    <cellStyle name="Currency 2 45" xfId="5536"/>
    <cellStyle name="Currency 2 46" xfId="5537"/>
    <cellStyle name="Currency 2 47" xfId="5538"/>
    <cellStyle name="Currency 2 48" xfId="5539"/>
    <cellStyle name="Currency 2 49" xfId="5540"/>
    <cellStyle name="Currency 2 5" xfId="5541"/>
    <cellStyle name="Currency 2 5 2" xfId="5542"/>
    <cellStyle name="Currency 2 5 3" xfId="5543"/>
    <cellStyle name="Currency 2 50" xfId="5544"/>
    <cellStyle name="Currency 2 51" xfId="5545"/>
    <cellStyle name="Currency 2 52" xfId="5546"/>
    <cellStyle name="Currency 2 53" xfId="5547"/>
    <cellStyle name="Currency 2 54" xfId="5548"/>
    <cellStyle name="Currency 2 55" xfId="5549"/>
    <cellStyle name="Currency 2 56" xfId="5550"/>
    <cellStyle name="Currency 2 57" xfId="5551"/>
    <cellStyle name="Currency 2 58" xfId="5552"/>
    <cellStyle name="Currency 2 59" xfId="5553"/>
    <cellStyle name="Currency 2 6" xfId="5554"/>
    <cellStyle name="Currency 2 6 2" xfId="5555"/>
    <cellStyle name="Currency 2 6 3" xfId="5556"/>
    <cellStyle name="Currency 2 60" xfId="5557"/>
    <cellStyle name="Currency 2 61" xfId="5558"/>
    <cellStyle name="Currency 2 62" xfId="5559"/>
    <cellStyle name="Currency 2 63" xfId="5560"/>
    <cellStyle name="Currency 2 63 2" xfId="5561"/>
    <cellStyle name="Currency 2 64" xfId="5562"/>
    <cellStyle name="Currency 2 65" xfId="5563"/>
    <cellStyle name="Currency 2 66" xfId="5564"/>
    <cellStyle name="Currency 2 67" xfId="5565"/>
    <cellStyle name="Currency 2 68" xfId="5566"/>
    <cellStyle name="Currency 2 69" xfId="5567"/>
    <cellStyle name="Currency 2 7" xfId="5568"/>
    <cellStyle name="Currency 2 7 2" xfId="5569"/>
    <cellStyle name="Currency 2 7 3" xfId="5570"/>
    <cellStyle name="Currency 2 70" xfId="4696"/>
    <cellStyle name="Currency 2 8" xfId="5571"/>
    <cellStyle name="Currency 2 8 2" xfId="5572"/>
    <cellStyle name="Currency 2 8 3" xfId="5573"/>
    <cellStyle name="Currency 2 9" xfId="5574"/>
    <cellStyle name="Currency 2 9 2" xfId="5575"/>
    <cellStyle name="Currency 2 9 3" xfId="5576"/>
    <cellStyle name="Currency 20" xfId="5577"/>
    <cellStyle name="Currency 21" xfId="5578"/>
    <cellStyle name="Currency 22" xfId="5579"/>
    <cellStyle name="Currency 22 2" xfId="5580"/>
    <cellStyle name="Currency 22 3" xfId="5581"/>
    <cellStyle name="Currency 23" xfId="5582"/>
    <cellStyle name="Currency 24" xfId="5583"/>
    <cellStyle name="Currency 25" xfId="5584"/>
    <cellStyle name="Currency 26" xfId="5585"/>
    <cellStyle name="Currency 27" xfId="5586"/>
    <cellStyle name="Currency 28" xfId="5587"/>
    <cellStyle name="Currency 29" xfId="5588"/>
    <cellStyle name="Currency 3" xfId="290"/>
    <cellStyle name="Currency 3 10" xfId="5589"/>
    <cellStyle name="Currency 3 11" xfId="5590"/>
    <cellStyle name="Currency 3 12" xfId="5591"/>
    <cellStyle name="Currency 3 13" xfId="5592"/>
    <cellStyle name="Currency 3 14" xfId="5593"/>
    <cellStyle name="Currency 3 15" xfId="5594"/>
    <cellStyle name="Currency 3 16" xfId="5595"/>
    <cellStyle name="Currency 3 17" xfId="5596"/>
    <cellStyle name="Currency 3 18" xfId="5597"/>
    <cellStyle name="Currency 3 19" xfId="5598"/>
    <cellStyle name="Currency 3 2" xfId="5599"/>
    <cellStyle name="Currency 3 2 2" xfId="5600"/>
    <cellStyle name="Currency 3 2 3" xfId="5601"/>
    <cellStyle name="Currency 3 2 4" xfId="5602"/>
    <cellStyle name="Currency 3 20" xfId="5603"/>
    <cellStyle name="Currency 3 21" xfId="5604"/>
    <cellStyle name="Currency 3 22" xfId="5605"/>
    <cellStyle name="Currency 3 23" xfId="5606"/>
    <cellStyle name="Currency 3 24" xfId="5607"/>
    <cellStyle name="Currency 3 25" xfId="5608"/>
    <cellStyle name="Currency 3 26" xfId="5609"/>
    <cellStyle name="Currency 3 27" xfId="5610"/>
    <cellStyle name="Currency 3 3" xfId="5611"/>
    <cellStyle name="Currency 3 3 2" xfId="5612"/>
    <cellStyle name="Currency 3 3 3" xfId="5613"/>
    <cellStyle name="Currency 3 4" xfId="5614"/>
    <cellStyle name="Currency 3 4 2" xfId="5615"/>
    <cellStyle name="Currency 3 4 3" xfId="5616"/>
    <cellStyle name="Currency 3 5" xfId="5617"/>
    <cellStyle name="Currency 3 5 2" xfId="5618"/>
    <cellStyle name="Currency 3 5 3" xfId="5619"/>
    <cellStyle name="Currency 3 6" xfId="5620"/>
    <cellStyle name="Currency 3 6 2" xfId="5621"/>
    <cellStyle name="Currency 3 6 3" xfId="5622"/>
    <cellStyle name="Currency 3 7" xfId="5623"/>
    <cellStyle name="Currency 3 7 2" xfId="5624"/>
    <cellStyle name="Currency 3 7 3" xfId="5625"/>
    <cellStyle name="Currency 3 8" xfId="5626"/>
    <cellStyle name="Currency 3 8 2" xfId="5627"/>
    <cellStyle name="Currency 3 8 3" xfId="5628"/>
    <cellStyle name="Currency 3 9" xfId="5629"/>
    <cellStyle name="Currency 30" xfId="5630"/>
    <cellStyle name="Currency 31" xfId="5631"/>
    <cellStyle name="Currency 32" xfId="5632"/>
    <cellStyle name="Currency 33" xfId="5633"/>
    <cellStyle name="Currency 34" xfId="5634"/>
    <cellStyle name="Currency 35" xfId="5635"/>
    <cellStyle name="Currency 36" xfId="5636"/>
    <cellStyle name="Currency 37" xfId="43157"/>
    <cellStyle name="Currency 38" xfId="43155"/>
    <cellStyle name="Currency 39" xfId="43147"/>
    <cellStyle name="Currency 4" xfId="291"/>
    <cellStyle name="Currency 4 2" xfId="5637"/>
    <cellStyle name="Currency 4 3" xfId="5638"/>
    <cellStyle name="Currency 40" xfId="43154"/>
    <cellStyle name="Currency 41" xfId="43148"/>
    <cellStyle name="Currency 42" xfId="43153"/>
    <cellStyle name="Currency 43" xfId="43149"/>
    <cellStyle name="Currency 44" xfId="43152"/>
    <cellStyle name="Currency 45" xfId="43150"/>
    <cellStyle name="Currency 46" xfId="43151"/>
    <cellStyle name="Currency 47" xfId="43178"/>
    <cellStyle name="Currency 48" xfId="43181"/>
    <cellStyle name="Currency 49" xfId="43177"/>
    <cellStyle name="Currency 5" xfId="5639"/>
    <cellStyle name="Currency 5 2" xfId="5640"/>
    <cellStyle name="Currency 50" xfId="43179"/>
    <cellStyle name="Currency 51" xfId="43146"/>
    <cellStyle name="Currency 52" xfId="43180"/>
    <cellStyle name="Currency 53" xfId="43145"/>
    <cellStyle name="Currency 54" xfId="43210"/>
    <cellStyle name="Currency 55" xfId="43212"/>
    <cellStyle name="Currency 56" xfId="43211"/>
    <cellStyle name="Currency 57" xfId="1741"/>
    <cellStyle name="Currency 6" xfId="5641"/>
    <cellStyle name="Currency 6 2" xfId="5642"/>
    <cellStyle name="Currency 7" xfId="5643"/>
    <cellStyle name="Currency 8" xfId="5644"/>
    <cellStyle name="Currency 8 2" xfId="5645"/>
    <cellStyle name="Currency 8 3" xfId="5646"/>
    <cellStyle name="Currency 8 4" xfId="5647"/>
    <cellStyle name="Currency 9" xfId="5648"/>
    <cellStyle name="Currency0" xfId="5649"/>
    <cellStyle name="Currency0 2" xfId="5650"/>
    <cellStyle name="Currency0 3" xfId="5651"/>
    <cellStyle name="CustomCellsOrange" xfId="5652"/>
    <cellStyle name="CustomizationCells" xfId="5653"/>
    <cellStyle name="CustomizationGreenCells" xfId="5654"/>
    <cellStyle name="Data Field" xfId="5655"/>
    <cellStyle name="Data Name" xfId="5656"/>
    <cellStyle name="Data Name 2" xfId="5657"/>
    <cellStyle name="Data Name 3" xfId="5658"/>
    <cellStyle name="Data Name 4" xfId="5659"/>
    <cellStyle name="Data Name 4 2" xfId="5660"/>
    <cellStyle name="Date" xfId="5661"/>
    <cellStyle name="Date 2" xfId="5662"/>
    <cellStyle name="Date 3" xfId="5663"/>
    <cellStyle name="Date/Time" xfId="5664"/>
    <cellStyle name="DocBox_EmptyRow" xfId="5665"/>
    <cellStyle name="Eingabe" xfId="5666"/>
    <cellStyle name="Emphasis 1" xfId="5667"/>
    <cellStyle name="Emphasis 2" xfId="5668"/>
    <cellStyle name="Emphasis 3" xfId="5669"/>
    <cellStyle name="Empty_B_border" xfId="5670"/>
    <cellStyle name="Entrée 10" xfId="5671"/>
    <cellStyle name="Entrée 11" xfId="5672"/>
    <cellStyle name="Entrée 12" xfId="5673"/>
    <cellStyle name="Entrée 13" xfId="5674"/>
    <cellStyle name="Entrée 14" xfId="5675"/>
    <cellStyle name="Entrée 15" xfId="5676"/>
    <cellStyle name="Entrée 16" xfId="5677"/>
    <cellStyle name="Entrée 17" xfId="5678"/>
    <cellStyle name="Entrée 18" xfId="5679"/>
    <cellStyle name="Entrée 19" xfId="5680"/>
    <cellStyle name="Entrée 2" xfId="5681"/>
    <cellStyle name="Entrée 20" xfId="5682"/>
    <cellStyle name="Entrée 21" xfId="5683"/>
    <cellStyle name="Entrée 22" xfId="5684"/>
    <cellStyle name="Entrée 23" xfId="5685"/>
    <cellStyle name="Entrée 24" xfId="5686"/>
    <cellStyle name="Entrée 25" xfId="5687"/>
    <cellStyle name="Entrée 26" xfId="5688"/>
    <cellStyle name="Entrée 3" xfId="5689"/>
    <cellStyle name="Entrée 4" xfId="5690"/>
    <cellStyle name="Entrée 5" xfId="5691"/>
    <cellStyle name="Entrée 6" xfId="5692"/>
    <cellStyle name="Entrée 7" xfId="5693"/>
    <cellStyle name="Entrée 8" xfId="5694"/>
    <cellStyle name="Entrée 9" xfId="5695"/>
    <cellStyle name="Ergebnis" xfId="5696"/>
    <cellStyle name="Erklärender Text" xfId="5697"/>
    <cellStyle name="Explanatory Text" xfId="17" builtinId="53" customBuiltin="1"/>
    <cellStyle name="Explanatory Text 10" xfId="5698"/>
    <cellStyle name="Explanatory Text 11" xfId="5699"/>
    <cellStyle name="Explanatory Text 12" xfId="5700"/>
    <cellStyle name="Explanatory Text 13" xfId="5701"/>
    <cellStyle name="Explanatory Text 14" xfId="5702"/>
    <cellStyle name="Explanatory Text 15" xfId="5703"/>
    <cellStyle name="Explanatory Text 16" xfId="5704"/>
    <cellStyle name="Explanatory Text 17" xfId="5705"/>
    <cellStyle name="Explanatory Text 18" xfId="5706"/>
    <cellStyle name="Explanatory Text 19" xfId="5707"/>
    <cellStyle name="Explanatory Text 2" xfId="404"/>
    <cellStyle name="Explanatory Text 2 2" xfId="5708"/>
    <cellStyle name="Explanatory Text 2 3" xfId="5709"/>
    <cellStyle name="Explanatory Text 20" xfId="5710"/>
    <cellStyle name="Explanatory Text 21" xfId="5711"/>
    <cellStyle name="Explanatory Text 22" xfId="5712"/>
    <cellStyle name="Explanatory Text 23" xfId="5713"/>
    <cellStyle name="Explanatory Text 3" xfId="5714"/>
    <cellStyle name="Explanatory Text 4" xfId="5715"/>
    <cellStyle name="Explanatory Text 5" xfId="5716"/>
    <cellStyle name="Explanatory Text 6" xfId="5717"/>
    <cellStyle name="Explanatory Text 7" xfId="5718"/>
    <cellStyle name="Explanatory Text 8" xfId="5719"/>
    <cellStyle name="Explanatory Text 9" xfId="5720"/>
    <cellStyle name="Fixed" xfId="5721"/>
    <cellStyle name="Fixed 2" xfId="5722"/>
    <cellStyle name="Good" xfId="7" builtinId="26" customBuiltin="1"/>
    <cellStyle name="Good 10" xfId="5723"/>
    <cellStyle name="Good 11" xfId="5724"/>
    <cellStyle name="Good 12" xfId="5725"/>
    <cellStyle name="Good 13" xfId="5726"/>
    <cellStyle name="Good 14" xfId="5727"/>
    <cellStyle name="Good 15" xfId="5728"/>
    <cellStyle name="Good 16" xfId="5729"/>
    <cellStyle name="Good 17" xfId="5730"/>
    <cellStyle name="Good 18" xfId="5731"/>
    <cellStyle name="Good 19" xfId="5732"/>
    <cellStyle name="Good 2" xfId="292"/>
    <cellStyle name="Good 2 2" xfId="5733"/>
    <cellStyle name="Good 2 3" xfId="5734"/>
    <cellStyle name="Good 2 4" xfId="405"/>
    <cellStyle name="Good 20" xfId="5735"/>
    <cellStyle name="Good 21" xfId="5736"/>
    <cellStyle name="Good 22" xfId="5737"/>
    <cellStyle name="Good 23" xfId="5738"/>
    <cellStyle name="Good 3" xfId="5739"/>
    <cellStyle name="Good 4" xfId="5740"/>
    <cellStyle name="Good 5" xfId="5741"/>
    <cellStyle name="Good 6" xfId="5742"/>
    <cellStyle name="Good 7" xfId="5743"/>
    <cellStyle name="Good 8" xfId="5744"/>
    <cellStyle name="Good 9" xfId="5745"/>
    <cellStyle name="Gut" xfId="5746"/>
    <cellStyle name="Header" xfId="5747"/>
    <cellStyle name="Heading" xfId="5748"/>
    <cellStyle name="Heading 1" xfId="3" builtinId="16" customBuiltin="1"/>
    <cellStyle name="Heading 1 10" xfId="5749"/>
    <cellStyle name="Heading 1 11" xfId="5750"/>
    <cellStyle name="Heading 1 12" xfId="5751"/>
    <cellStyle name="Heading 1 13" xfId="5752"/>
    <cellStyle name="Heading 1 14" xfId="5753"/>
    <cellStyle name="Heading 1 15" xfId="5754"/>
    <cellStyle name="Heading 1 16" xfId="5755"/>
    <cellStyle name="Heading 1 17" xfId="5756"/>
    <cellStyle name="Heading 1 18" xfId="5757"/>
    <cellStyle name="Heading 1 19" xfId="5758"/>
    <cellStyle name="Heading 1 2" xfId="406"/>
    <cellStyle name="Heading 1 2 2" xfId="5759"/>
    <cellStyle name="Heading 1 2 3" xfId="5760"/>
    <cellStyle name="Heading 1 20" xfId="5761"/>
    <cellStyle name="Heading 1 21" xfId="5762"/>
    <cellStyle name="Heading 1 22" xfId="5763"/>
    <cellStyle name="Heading 1 23" xfId="5764"/>
    <cellStyle name="Heading 1 3" xfId="5765"/>
    <cellStyle name="Heading 1 4" xfId="5766"/>
    <cellStyle name="Heading 1 5" xfId="5767"/>
    <cellStyle name="Heading 1 6" xfId="5768"/>
    <cellStyle name="Heading 1 7" xfId="5769"/>
    <cellStyle name="Heading 1 8" xfId="5770"/>
    <cellStyle name="Heading 1 9" xfId="5771"/>
    <cellStyle name="Heading 2" xfId="4" builtinId="17" customBuiltin="1"/>
    <cellStyle name="Heading 2 10" xfId="5772"/>
    <cellStyle name="Heading 2 11" xfId="5773"/>
    <cellStyle name="Heading 2 12" xfId="5774"/>
    <cellStyle name="Heading 2 13" xfId="5775"/>
    <cellStyle name="Heading 2 14" xfId="5776"/>
    <cellStyle name="Heading 2 15" xfId="5777"/>
    <cellStyle name="Heading 2 16" xfId="5778"/>
    <cellStyle name="Heading 2 17" xfId="5779"/>
    <cellStyle name="Heading 2 18" xfId="5780"/>
    <cellStyle name="Heading 2 19" xfId="5781"/>
    <cellStyle name="Heading 2 2" xfId="407"/>
    <cellStyle name="Heading 2 2 2" xfId="5782"/>
    <cellStyle name="Heading 2 2 3" xfId="5783"/>
    <cellStyle name="Heading 2 2 4" xfId="5784"/>
    <cellStyle name="Heading 2 20" xfId="5785"/>
    <cellStyle name="Heading 2 21" xfId="5786"/>
    <cellStyle name="Heading 2 22" xfId="5787"/>
    <cellStyle name="Heading 2 23" xfId="5788"/>
    <cellStyle name="Heading 2 3" xfId="5789"/>
    <cellStyle name="Heading 2 4" xfId="5790"/>
    <cellStyle name="Heading 2 5" xfId="5791"/>
    <cellStyle name="Heading 2 6" xfId="5792"/>
    <cellStyle name="Heading 2 7" xfId="5793"/>
    <cellStyle name="Heading 2 8" xfId="5794"/>
    <cellStyle name="Heading 2 9" xfId="5795"/>
    <cellStyle name="Heading 3" xfId="5" builtinId="18" customBuiltin="1"/>
    <cellStyle name="Heading 3 10" xfId="5796"/>
    <cellStyle name="Heading 3 11" xfId="5797"/>
    <cellStyle name="Heading 3 12" xfId="5798"/>
    <cellStyle name="Heading 3 13" xfId="5799"/>
    <cellStyle name="Heading 3 14" xfId="5800"/>
    <cellStyle name="Heading 3 15" xfId="5801"/>
    <cellStyle name="Heading 3 16" xfId="5802"/>
    <cellStyle name="Heading 3 17" xfId="5803"/>
    <cellStyle name="Heading 3 18" xfId="5804"/>
    <cellStyle name="Heading 3 19" xfId="5805"/>
    <cellStyle name="Heading 3 2" xfId="408"/>
    <cellStyle name="Heading 3 2 2" xfId="5806"/>
    <cellStyle name="Heading 3 2 3" xfId="5807"/>
    <cellStyle name="Heading 3 20" xfId="5808"/>
    <cellStyle name="Heading 3 21" xfId="5809"/>
    <cellStyle name="Heading 3 22" xfId="5810"/>
    <cellStyle name="Heading 3 23" xfId="5811"/>
    <cellStyle name="Heading 3 3" xfId="5812"/>
    <cellStyle name="Heading 3 4" xfId="5813"/>
    <cellStyle name="Heading 3 5" xfId="5814"/>
    <cellStyle name="Heading 3 6" xfId="5815"/>
    <cellStyle name="Heading 3 7" xfId="5816"/>
    <cellStyle name="Heading 3 8" xfId="5817"/>
    <cellStyle name="Heading 3 9" xfId="5818"/>
    <cellStyle name="Heading 4" xfId="6" builtinId="19" customBuiltin="1"/>
    <cellStyle name="Heading 4 10" xfId="5819"/>
    <cellStyle name="Heading 4 11" xfId="5820"/>
    <cellStyle name="Heading 4 12" xfId="5821"/>
    <cellStyle name="Heading 4 13" xfId="5822"/>
    <cellStyle name="Heading 4 14" xfId="5823"/>
    <cellStyle name="Heading 4 15" xfId="5824"/>
    <cellStyle name="Heading 4 16" xfId="5825"/>
    <cellStyle name="Heading 4 17" xfId="5826"/>
    <cellStyle name="Heading 4 18" xfId="5827"/>
    <cellStyle name="Heading 4 19" xfId="5828"/>
    <cellStyle name="Heading 4 2" xfId="409"/>
    <cellStyle name="Heading 4 2 2" xfId="5829"/>
    <cellStyle name="Heading 4 2 3" xfId="5830"/>
    <cellStyle name="Heading 4 20" xfId="5831"/>
    <cellStyle name="Heading 4 21" xfId="5832"/>
    <cellStyle name="Heading 4 22" xfId="5833"/>
    <cellStyle name="Heading 4 23" xfId="5834"/>
    <cellStyle name="Heading 4 3" xfId="5835"/>
    <cellStyle name="Heading 4 4" xfId="5836"/>
    <cellStyle name="Heading 4 5" xfId="5837"/>
    <cellStyle name="Heading 4 6" xfId="5838"/>
    <cellStyle name="Heading 4 7" xfId="5839"/>
    <cellStyle name="Heading 4 8" xfId="5840"/>
    <cellStyle name="Heading 4 9" xfId="5841"/>
    <cellStyle name="Headline" xfId="5842"/>
    <cellStyle name="Hyperlink" xfId="293" builtinId="8"/>
    <cellStyle name="Hyperlink 2" xfId="294"/>
    <cellStyle name="Hyperlink 2 10" xfId="5843"/>
    <cellStyle name="Hyperlink 2 2" xfId="5844"/>
    <cellStyle name="Hyperlink 2 3" xfId="5845"/>
    <cellStyle name="Hyperlink 2 4" xfId="5846"/>
    <cellStyle name="Hyperlink 2 5" xfId="5847"/>
    <cellStyle name="Hyperlink 2 6" xfId="5848"/>
    <cellStyle name="Hyperlink 2 7" xfId="5849"/>
    <cellStyle name="Hyperlink 2 8" xfId="5850"/>
    <cellStyle name="Hyperlink 2 9" xfId="5851"/>
    <cellStyle name="Hyperlink 3" xfId="295"/>
    <cellStyle name="Hyperlink 3 2" xfId="5853"/>
    <cellStyle name="Hyperlink 3 3" xfId="5852"/>
    <cellStyle name="Hyperlink 4" xfId="296"/>
    <cellStyle name="Hyperlink 4 2" xfId="5854"/>
    <cellStyle name="Hyperlink 5" xfId="361"/>
    <cellStyle name="Hyperlink 5 2" xfId="5855"/>
    <cellStyle name="Hyperlink 6" xfId="5856"/>
    <cellStyle name="Hyperlink 9" xfId="5857"/>
    <cellStyle name="Input" xfId="10" builtinId="20" customBuiltin="1"/>
    <cellStyle name="Input 10" xfId="5858"/>
    <cellStyle name="Input 11" xfId="5859"/>
    <cellStyle name="Input 12" xfId="5860"/>
    <cellStyle name="Input 13" xfId="5861"/>
    <cellStyle name="Input 14" xfId="5862"/>
    <cellStyle name="Input 15" xfId="5863"/>
    <cellStyle name="Input 16" xfId="5864"/>
    <cellStyle name="Input 17" xfId="5865"/>
    <cellStyle name="Input 18" xfId="5866"/>
    <cellStyle name="Input 19" xfId="5867"/>
    <cellStyle name="Input 2" xfId="410"/>
    <cellStyle name="Input 2 2" xfId="5869"/>
    <cellStyle name="Input 2 2 2" xfId="5870"/>
    <cellStyle name="Input 2 3" xfId="5871"/>
    <cellStyle name="Input 2 4" xfId="5872"/>
    <cellStyle name="Input 2 5" xfId="5868"/>
    <cellStyle name="Input 20" xfId="5873"/>
    <cellStyle name="Input 21" xfId="5874"/>
    <cellStyle name="Input 22" xfId="5875"/>
    <cellStyle name="Input 23" xfId="5876"/>
    <cellStyle name="Input 3" xfId="5877"/>
    <cellStyle name="Input 3 2" xfId="5878"/>
    <cellStyle name="Input 3 3" xfId="5879"/>
    <cellStyle name="Input 4" xfId="5880"/>
    <cellStyle name="Input 4 2" xfId="5881"/>
    <cellStyle name="Input 5" xfId="5882"/>
    <cellStyle name="Input 6" xfId="5883"/>
    <cellStyle name="Input 7" xfId="5884"/>
    <cellStyle name="Input 8" xfId="5885"/>
    <cellStyle name="Input 9" xfId="5886"/>
    <cellStyle name="Input2" xfId="5887"/>
    <cellStyle name="Input2 2" xfId="5888"/>
    <cellStyle name="Input2 2 2" xfId="5889"/>
    <cellStyle name="Input2 3" xfId="5890"/>
    <cellStyle name="InputCells" xfId="5891"/>
    <cellStyle name="InputCells 2" xfId="5892"/>
    <cellStyle name="InputCells_Bborder_1" xfId="5893"/>
    <cellStyle name="InputCells12" xfId="5894"/>
    <cellStyle name="InputCells12 2" xfId="5895"/>
    <cellStyle name="InputCells12_BBorder" xfId="5896"/>
    <cellStyle name="Insatisfaisant 10" xfId="5897"/>
    <cellStyle name="Insatisfaisant 11" xfId="5898"/>
    <cellStyle name="Insatisfaisant 12" xfId="5899"/>
    <cellStyle name="Insatisfaisant 13" xfId="5900"/>
    <cellStyle name="Insatisfaisant 14" xfId="5901"/>
    <cellStyle name="Insatisfaisant 15" xfId="5902"/>
    <cellStyle name="Insatisfaisant 16" xfId="5903"/>
    <cellStyle name="Insatisfaisant 17" xfId="5904"/>
    <cellStyle name="Insatisfaisant 18" xfId="5905"/>
    <cellStyle name="Insatisfaisant 19" xfId="5906"/>
    <cellStyle name="Insatisfaisant 2" xfId="5907"/>
    <cellStyle name="Insatisfaisant 20" xfId="5908"/>
    <cellStyle name="Insatisfaisant 21" xfId="5909"/>
    <cellStyle name="Insatisfaisant 22" xfId="5910"/>
    <cellStyle name="Insatisfaisant 23" xfId="5911"/>
    <cellStyle name="Insatisfaisant 24" xfId="5912"/>
    <cellStyle name="Insatisfaisant 25" xfId="5913"/>
    <cellStyle name="Insatisfaisant 26" xfId="5914"/>
    <cellStyle name="Insatisfaisant 3" xfId="5915"/>
    <cellStyle name="Insatisfaisant 4" xfId="5916"/>
    <cellStyle name="Insatisfaisant 5" xfId="5917"/>
    <cellStyle name="Insatisfaisant 6" xfId="5918"/>
    <cellStyle name="Insatisfaisant 7" xfId="5919"/>
    <cellStyle name="Insatisfaisant 8" xfId="5920"/>
    <cellStyle name="Insatisfaisant 9" xfId="5921"/>
    <cellStyle name="IntCells" xfId="5922"/>
    <cellStyle name="KP_thin_border_dark_grey" xfId="5923"/>
    <cellStyle name="Lien hypertexte 2" xfId="5924"/>
    <cellStyle name="Linked Cell" xfId="13" builtinId="24" customBuiltin="1"/>
    <cellStyle name="Linked Cell 10" xfId="5925"/>
    <cellStyle name="Linked Cell 11" xfId="5926"/>
    <cellStyle name="Linked Cell 12" xfId="5927"/>
    <cellStyle name="Linked Cell 13" xfId="5928"/>
    <cellStyle name="Linked Cell 14" xfId="5929"/>
    <cellStyle name="Linked Cell 15" xfId="5930"/>
    <cellStyle name="Linked Cell 16" xfId="5931"/>
    <cellStyle name="Linked Cell 17" xfId="5932"/>
    <cellStyle name="Linked Cell 18" xfId="5933"/>
    <cellStyle name="Linked Cell 19" xfId="5934"/>
    <cellStyle name="Linked Cell 2" xfId="411"/>
    <cellStyle name="Linked Cell 2 2" xfId="5935"/>
    <cellStyle name="Linked Cell 2 3" xfId="5936"/>
    <cellStyle name="Linked Cell 20" xfId="5937"/>
    <cellStyle name="Linked Cell 21" xfId="5938"/>
    <cellStyle name="Linked Cell 22" xfId="5939"/>
    <cellStyle name="Linked Cell 23" xfId="5940"/>
    <cellStyle name="Linked Cell 3" xfId="5941"/>
    <cellStyle name="Linked Cell 4" xfId="5942"/>
    <cellStyle name="Linked Cell 5" xfId="5943"/>
    <cellStyle name="Linked Cell 6" xfId="5944"/>
    <cellStyle name="Linked Cell 7" xfId="5945"/>
    <cellStyle name="Linked Cell 8" xfId="5946"/>
    <cellStyle name="Linked Cell 9" xfId="5947"/>
    <cellStyle name="Milliers 2" xfId="5948"/>
    <cellStyle name="Milliers 3" xfId="5949"/>
    <cellStyle name="Milliers_7203042_041_EN_1990_Summary_Rounded" xfId="5950"/>
    <cellStyle name="Multiple" xfId="5951"/>
    <cellStyle name="Neutral" xfId="9" builtinId="28" customBuiltin="1"/>
    <cellStyle name="Neutral 10" xfId="5952"/>
    <cellStyle name="Neutral 11" xfId="5953"/>
    <cellStyle name="Neutral 12" xfId="5954"/>
    <cellStyle name="Neutral 13" xfId="5955"/>
    <cellStyle name="Neutral 14" xfId="5956"/>
    <cellStyle name="Neutral 15" xfId="5957"/>
    <cellStyle name="Neutral 16" xfId="5958"/>
    <cellStyle name="Neutral 17" xfId="5959"/>
    <cellStyle name="Neutral 18" xfId="5960"/>
    <cellStyle name="Neutral 19" xfId="5961"/>
    <cellStyle name="Neutral 2" xfId="412"/>
    <cellStyle name="Neutral 2 2" xfId="5962"/>
    <cellStyle name="Neutral 2 3" xfId="5963"/>
    <cellStyle name="Neutral 20" xfId="5964"/>
    <cellStyle name="Neutral 21" xfId="5965"/>
    <cellStyle name="Neutral 22" xfId="5966"/>
    <cellStyle name="Neutral 23" xfId="5967"/>
    <cellStyle name="Neutral 3" xfId="5968"/>
    <cellStyle name="Neutral 4" xfId="5969"/>
    <cellStyle name="Neutral 5" xfId="5970"/>
    <cellStyle name="Neutral 6" xfId="5971"/>
    <cellStyle name="Neutral 7" xfId="5972"/>
    <cellStyle name="Neutral 8" xfId="5973"/>
    <cellStyle name="Neutral 9" xfId="5974"/>
    <cellStyle name="Neutre 10" xfId="5975"/>
    <cellStyle name="Neutre 11" xfId="5976"/>
    <cellStyle name="Neutre 12" xfId="5977"/>
    <cellStyle name="Neutre 13" xfId="5978"/>
    <cellStyle name="Neutre 14" xfId="5979"/>
    <cellStyle name="Neutre 15" xfId="5980"/>
    <cellStyle name="Neutre 16" xfId="5981"/>
    <cellStyle name="Neutre 17" xfId="5982"/>
    <cellStyle name="Neutre 18" xfId="5983"/>
    <cellStyle name="Neutre 19" xfId="5984"/>
    <cellStyle name="Neutre 2" xfId="5985"/>
    <cellStyle name="Neutre 20" xfId="5986"/>
    <cellStyle name="Neutre 21" xfId="5987"/>
    <cellStyle name="Neutre 22" xfId="5988"/>
    <cellStyle name="Neutre 23" xfId="5989"/>
    <cellStyle name="Neutre 24" xfId="5990"/>
    <cellStyle name="Neutre 25" xfId="5991"/>
    <cellStyle name="Neutre 26" xfId="5992"/>
    <cellStyle name="Neutre 3" xfId="5993"/>
    <cellStyle name="Neutre 4" xfId="5994"/>
    <cellStyle name="Neutre 5" xfId="5995"/>
    <cellStyle name="Neutre 6" xfId="5996"/>
    <cellStyle name="Neutre 7" xfId="5997"/>
    <cellStyle name="Neutre 8" xfId="5998"/>
    <cellStyle name="Neutre 9" xfId="5999"/>
    <cellStyle name="Normal" xfId="0" builtinId="0"/>
    <cellStyle name="Normal 10" xfId="297"/>
    <cellStyle name="Normal 10 10" xfId="360"/>
    <cellStyle name="Normal 10 2" xfId="298"/>
    <cellStyle name="Normal 10 2 2" xfId="6001"/>
    <cellStyle name="Normal 10 3" xfId="6002"/>
    <cellStyle name="Normal 10 4" xfId="6000"/>
    <cellStyle name="Normal 10_2006-2009 Updated Graph" xfId="6003"/>
    <cellStyle name="Normal 11" xfId="299"/>
    <cellStyle name="Normal 11 10" xfId="6005"/>
    <cellStyle name="Normal 11 11" xfId="6006"/>
    <cellStyle name="Normal 11 12" xfId="6007"/>
    <cellStyle name="Normal 11 13" xfId="6008"/>
    <cellStyle name="Normal 11 14" xfId="6009"/>
    <cellStyle name="Normal 11 15" xfId="6010"/>
    <cellStyle name="Normal 11 16" xfId="6011"/>
    <cellStyle name="Normal 11 17" xfId="6012"/>
    <cellStyle name="Normal 11 18" xfId="6013"/>
    <cellStyle name="Normal 11 19" xfId="6014"/>
    <cellStyle name="Normal 11 2" xfId="300"/>
    <cellStyle name="Normal 11 2 2" xfId="6015"/>
    <cellStyle name="Normal 11 2 3" xfId="6016"/>
    <cellStyle name="Normal 11 2 3 2" xfId="6017"/>
    <cellStyle name="Normal 11 2 3 2 2" xfId="43208"/>
    <cellStyle name="Normal 11 2 3 3" xfId="6018"/>
    <cellStyle name="Normal 11 2 3 3 2" xfId="43207"/>
    <cellStyle name="Normal 11 2 3 4" xfId="43206"/>
    <cellStyle name="Normal 11 2 4" xfId="6019"/>
    <cellStyle name="Normal 11 2 4 2" xfId="43205"/>
    <cellStyle name="Normal 11 2 5" xfId="6020"/>
    <cellStyle name="Normal 11 2 5 2" xfId="43204"/>
    <cellStyle name="Normal 11 2 6" xfId="43203"/>
    <cellStyle name="Normal 11 20" xfId="6004"/>
    <cellStyle name="Normal 11 3" xfId="6021"/>
    <cellStyle name="Normal 11 4" xfId="6022"/>
    <cellStyle name="Normal 11 5" xfId="6023"/>
    <cellStyle name="Normal 11 6" xfId="6024"/>
    <cellStyle name="Normal 11 7" xfId="6025"/>
    <cellStyle name="Normal 11 8" xfId="6026"/>
    <cellStyle name="Normal 11 9" xfId="6027"/>
    <cellStyle name="Normal 11_2006-2009 Updated Graph" xfId="6028"/>
    <cellStyle name="Normal 12" xfId="301"/>
    <cellStyle name="Normal 12 2" xfId="302"/>
    <cellStyle name="Normal 12 2 2" xfId="6030"/>
    <cellStyle name="Normal 12 3" xfId="6031"/>
    <cellStyle name="Normal 12 4" xfId="6029"/>
    <cellStyle name="Normal 13" xfId="303"/>
    <cellStyle name="Normal 13 2" xfId="304"/>
    <cellStyle name="Normal 13 2 2" xfId="6033"/>
    <cellStyle name="Normal 13 2 2 2" xfId="6034"/>
    <cellStyle name="Normal 13 2 2 3" xfId="6035"/>
    <cellStyle name="Normal 13 2 2 3 2" xfId="6036"/>
    <cellStyle name="Normal 13 2 2 4" xfId="6037"/>
    <cellStyle name="Normal 13 2 2 4 2" xfId="6038"/>
    <cellStyle name="Normal 13 2 2 5" xfId="6039"/>
    <cellStyle name="Normal 13 2 2 5 2" xfId="6040"/>
    <cellStyle name="Normal 13 2 3" xfId="6032"/>
    <cellStyle name="Normal 13 3" xfId="6041"/>
    <cellStyle name="Normal 14" xfId="305"/>
    <cellStyle name="Normal 14 2" xfId="306"/>
    <cellStyle name="Normal 14 2 2" xfId="6043"/>
    <cellStyle name="Normal 14 3" xfId="43159"/>
    <cellStyle name="Normal 14 4" xfId="6042"/>
    <cellStyle name="Normal 15" xfId="307"/>
    <cellStyle name="Normal 15 2" xfId="43160"/>
    <cellStyle name="Normal 15 3" xfId="6044"/>
    <cellStyle name="Normal 15 4" xfId="413"/>
    <cellStyle name="Normal 16" xfId="308"/>
    <cellStyle name="Normal 16 2" xfId="6046"/>
    <cellStyle name="Normal 16 3" xfId="6047"/>
    <cellStyle name="Normal 16 3 2" xfId="6048"/>
    <cellStyle name="Normal 16 3 3" xfId="6049"/>
    <cellStyle name="Normal 16 3 3 2" xfId="6050"/>
    <cellStyle name="Normal 16 3 3 3" xfId="6051"/>
    <cellStyle name="Normal 16 3 3 3 2" xfId="6052"/>
    <cellStyle name="Normal 16 4" xfId="43161"/>
    <cellStyle name="Normal 16 5" xfId="6045"/>
    <cellStyle name="Normal 16 6" xfId="414"/>
    <cellStyle name="Normal 17" xfId="309"/>
    <cellStyle name="Normal 17 2" xfId="6054"/>
    <cellStyle name="Normal 17 3" xfId="43162"/>
    <cellStyle name="Normal 17 4" xfId="6053"/>
    <cellStyle name="Normal 17 5" xfId="415"/>
    <cellStyle name="Normal 18" xfId="310"/>
    <cellStyle name="Normal 18 2" xfId="43163"/>
    <cellStyle name="Normal 18 3" xfId="6055"/>
    <cellStyle name="Normal 18 4" xfId="416"/>
    <cellStyle name="Normal 19" xfId="43"/>
    <cellStyle name="Normal 19 2" xfId="43164"/>
    <cellStyle name="Normal 19 3" xfId="6056"/>
    <cellStyle name="Normal 19 4" xfId="417"/>
    <cellStyle name="Normal 2" xfId="311"/>
    <cellStyle name="Normal 2 10" xfId="6057"/>
    <cellStyle name="Normal 2 10 10" xfId="6058"/>
    <cellStyle name="Normal 2 10 10 2" xfId="6059"/>
    <cellStyle name="Normal 2 10 10 2 2" xfId="6060"/>
    <cellStyle name="Normal 2 10 10 2 3" xfId="6061"/>
    <cellStyle name="Normal 2 10 10 3" xfId="6062"/>
    <cellStyle name="Normal 2 10 10 3 2" xfId="6063"/>
    <cellStyle name="Normal 2 10 10 3 3" xfId="6064"/>
    <cellStyle name="Normal 2 10 10 4" xfId="6065"/>
    <cellStyle name="Normal 2 10 10 5" xfId="6066"/>
    <cellStyle name="Normal 2 10 11" xfId="6067"/>
    <cellStyle name="Normal 2 10 11 2" xfId="6068"/>
    <cellStyle name="Normal 2 10 11 2 2" xfId="6069"/>
    <cellStyle name="Normal 2 10 11 2 3" xfId="6070"/>
    <cellStyle name="Normal 2 10 11 3" xfId="6071"/>
    <cellStyle name="Normal 2 10 11 3 2" xfId="6072"/>
    <cellStyle name="Normal 2 10 11 3 3" xfId="6073"/>
    <cellStyle name="Normal 2 10 11 4" xfId="6074"/>
    <cellStyle name="Normal 2 10 11 5" xfId="6075"/>
    <cellStyle name="Normal 2 10 12" xfId="6076"/>
    <cellStyle name="Normal 2 10 12 2" xfId="6077"/>
    <cellStyle name="Normal 2 10 12 2 2" xfId="6078"/>
    <cellStyle name="Normal 2 10 12 2 3" xfId="6079"/>
    <cellStyle name="Normal 2 10 12 3" xfId="6080"/>
    <cellStyle name="Normal 2 10 12 3 2" xfId="6081"/>
    <cellStyle name="Normal 2 10 12 3 3" xfId="6082"/>
    <cellStyle name="Normal 2 10 12 4" xfId="6083"/>
    <cellStyle name="Normal 2 10 12 5" xfId="6084"/>
    <cellStyle name="Normal 2 10 13" xfId="6085"/>
    <cellStyle name="Normal 2 10 13 2" xfId="6086"/>
    <cellStyle name="Normal 2 10 13 2 2" xfId="6087"/>
    <cellStyle name="Normal 2 10 13 2 3" xfId="6088"/>
    <cellStyle name="Normal 2 10 13 3" xfId="6089"/>
    <cellStyle name="Normal 2 10 13 3 2" xfId="6090"/>
    <cellStyle name="Normal 2 10 13 3 3" xfId="6091"/>
    <cellStyle name="Normal 2 10 13 4" xfId="6092"/>
    <cellStyle name="Normal 2 10 13 5" xfId="6093"/>
    <cellStyle name="Normal 2 10 14" xfId="6094"/>
    <cellStyle name="Normal 2 10 14 2" xfId="6095"/>
    <cellStyle name="Normal 2 10 14 2 2" xfId="6096"/>
    <cellStyle name="Normal 2 10 14 2 3" xfId="6097"/>
    <cellStyle name="Normal 2 10 14 3" xfId="6098"/>
    <cellStyle name="Normal 2 10 14 3 2" xfId="6099"/>
    <cellStyle name="Normal 2 10 14 3 3" xfId="6100"/>
    <cellStyle name="Normal 2 10 14 4" xfId="6101"/>
    <cellStyle name="Normal 2 10 14 5" xfId="6102"/>
    <cellStyle name="Normal 2 10 15" xfId="6103"/>
    <cellStyle name="Normal 2 10 15 2" xfId="6104"/>
    <cellStyle name="Normal 2 10 15 2 2" xfId="6105"/>
    <cellStyle name="Normal 2 10 15 2 3" xfId="6106"/>
    <cellStyle name="Normal 2 10 15 3" xfId="6107"/>
    <cellStyle name="Normal 2 10 15 3 2" xfId="6108"/>
    <cellStyle name="Normal 2 10 15 3 3" xfId="6109"/>
    <cellStyle name="Normal 2 10 15 4" xfId="6110"/>
    <cellStyle name="Normal 2 10 15 5" xfId="6111"/>
    <cellStyle name="Normal 2 10 16" xfId="6112"/>
    <cellStyle name="Normal 2 10 16 2" xfId="6113"/>
    <cellStyle name="Normal 2 10 16 2 2" xfId="6114"/>
    <cellStyle name="Normal 2 10 16 2 3" xfId="6115"/>
    <cellStyle name="Normal 2 10 16 3" xfId="6116"/>
    <cellStyle name="Normal 2 10 16 3 2" xfId="6117"/>
    <cellStyle name="Normal 2 10 16 3 3" xfId="6118"/>
    <cellStyle name="Normal 2 10 16 4" xfId="6119"/>
    <cellStyle name="Normal 2 10 16 5" xfId="6120"/>
    <cellStyle name="Normal 2 10 17" xfId="6121"/>
    <cellStyle name="Normal 2 10 17 2" xfId="6122"/>
    <cellStyle name="Normal 2 10 17 2 2" xfId="6123"/>
    <cellStyle name="Normal 2 10 17 2 3" xfId="6124"/>
    <cellStyle name="Normal 2 10 17 3" xfId="6125"/>
    <cellStyle name="Normal 2 10 17 3 2" xfId="6126"/>
    <cellStyle name="Normal 2 10 17 3 3" xfId="6127"/>
    <cellStyle name="Normal 2 10 17 4" xfId="6128"/>
    <cellStyle name="Normal 2 10 17 5" xfId="6129"/>
    <cellStyle name="Normal 2 10 18" xfId="6130"/>
    <cellStyle name="Normal 2 10 18 2" xfId="6131"/>
    <cellStyle name="Normal 2 10 18 2 2" xfId="6132"/>
    <cellStyle name="Normal 2 10 18 2 3" xfId="6133"/>
    <cellStyle name="Normal 2 10 18 3" xfId="6134"/>
    <cellStyle name="Normal 2 10 18 3 2" xfId="6135"/>
    <cellStyle name="Normal 2 10 18 3 3" xfId="6136"/>
    <cellStyle name="Normal 2 10 18 4" xfId="6137"/>
    <cellStyle name="Normal 2 10 18 5" xfId="6138"/>
    <cellStyle name="Normal 2 10 19" xfId="6139"/>
    <cellStyle name="Normal 2 10 19 2" xfId="6140"/>
    <cellStyle name="Normal 2 10 19 2 2" xfId="6141"/>
    <cellStyle name="Normal 2 10 19 2 3" xfId="6142"/>
    <cellStyle name="Normal 2 10 19 3" xfId="6143"/>
    <cellStyle name="Normal 2 10 19 3 2" xfId="6144"/>
    <cellStyle name="Normal 2 10 19 3 3" xfId="6145"/>
    <cellStyle name="Normal 2 10 19 4" xfId="6146"/>
    <cellStyle name="Normal 2 10 19 5" xfId="6147"/>
    <cellStyle name="Normal 2 10 2" xfId="6148"/>
    <cellStyle name="Normal 2 10 2 2" xfId="6149"/>
    <cellStyle name="Normal 2 10 2 2 2" xfId="6150"/>
    <cellStyle name="Normal 2 10 2 2 3" xfId="6151"/>
    <cellStyle name="Normal 2 10 2 3" xfId="6152"/>
    <cellStyle name="Normal 2 10 2 3 2" xfId="6153"/>
    <cellStyle name="Normal 2 10 2 3 3" xfId="6154"/>
    <cellStyle name="Normal 2 10 2 4" xfId="6155"/>
    <cellStyle name="Normal 2 10 2 5" xfId="6156"/>
    <cellStyle name="Normal 2 10 20" xfId="6157"/>
    <cellStyle name="Normal 2 10 20 2" xfId="6158"/>
    <cellStyle name="Normal 2 10 20 2 2" xfId="6159"/>
    <cellStyle name="Normal 2 10 20 2 3" xfId="6160"/>
    <cellStyle name="Normal 2 10 20 3" xfId="6161"/>
    <cellStyle name="Normal 2 10 20 3 2" xfId="6162"/>
    <cellStyle name="Normal 2 10 20 3 3" xfId="6163"/>
    <cellStyle name="Normal 2 10 20 4" xfId="6164"/>
    <cellStyle name="Normal 2 10 20 5" xfId="6165"/>
    <cellStyle name="Normal 2 10 21" xfId="6166"/>
    <cellStyle name="Normal 2 10 21 2" xfId="6167"/>
    <cellStyle name="Normal 2 10 21 2 2" xfId="6168"/>
    <cellStyle name="Normal 2 10 21 2 3" xfId="6169"/>
    <cellStyle name="Normal 2 10 21 3" xfId="6170"/>
    <cellStyle name="Normal 2 10 21 3 2" xfId="6171"/>
    <cellStyle name="Normal 2 10 21 3 3" xfId="6172"/>
    <cellStyle name="Normal 2 10 21 4" xfId="6173"/>
    <cellStyle name="Normal 2 10 21 5" xfId="6174"/>
    <cellStyle name="Normal 2 10 22" xfId="6175"/>
    <cellStyle name="Normal 2 10 22 2" xfId="6176"/>
    <cellStyle name="Normal 2 10 22 2 2" xfId="6177"/>
    <cellStyle name="Normal 2 10 22 2 3" xfId="6178"/>
    <cellStyle name="Normal 2 10 22 3" xfId="6179"/>
    <cellStyle name="Normal 2 10 22 3 2" xfId="6180"/>
    <cellStyle name="Normal 2 10 22 3 3" xfId="6181"/>
    <cellStyle name="Normal 2 10 22 4" xfId="6182"/>
    <cellStyle name="Normal 2 10 22 5" xfId="6183"/>
    <cellStyle name="Normal 2 10 23" xfId="6184"/>
    <cellStyle name="Normal 2 10 23 2" xfId="6185"/>
    <cellStyle name="Normal 2 10 23 2 2" xfId="6186"/>
    <cellStyle name="Normal 2 10 23 2 3" xfId="6187"/>
    <cellStyle name="Normal 2 10 23 3" xfId="6188"/>
    <cellStyle name="Normal 2 10 23 3 2" xfId="6189"/>
    <cellStyle name="Normal 2 10 23 3 3" xfId="6190"/>
    <cellStyle name="Normal 2 10 23 4" xfId="6191"/>
    <cellStyle name="Normal 2 10 23 5" xfId="6192"/>
    <cellStyle name="Normal 2 10 24" xfId="6193"/>
    <cellStyle name="Normal 2 10 24 2" xfId="6194"/>
    <cellStyle name="Normal 2 10 24 3" xfId="6195"/>
    <cellStyle name="Normal 2 10 25" xfId="6196"/>
    <cellStyle name="Normal 2 10 25 2" xfId="6197"/>
    <cellStyle name="Normal 2 10 25 3" xfId="6198"/>
    <cellStyle name="Normal 2 10 26" xfId="6199"/>
    <cellStyle name="Normal 2 10 27" xfId="6200"/>
    <cellStyle name="Normal 2 10 3" xfId="6201"/>
    <cellStyle name="Normal 2 10 3 2" xfId="6202"/>
    <cellStyle name="Normal 2 10 3 2 2" xfId="6203"/>
    <cellStyle name="Normal 2 10 3 2 3" xfId="6204"/>
    <cellStyle name="Normal 2 10 3 3" xfId="6205"/>
    <cellStyle name="Normal 2 10 3 3 2" xfId="6206"/>
    <cellStyle name="Normal 2 10 3 3 3" xfId="6207"/>
    <cellStyle name="Normal 2 10 3 4" xfId="6208"/>
    <cellStyle name="Normal 2 10 3 5" xfId="6209"/>
    <cellStyle name="Normal 2 10 4" xfId="6210"/>
    <cellStyle name="Normal 2 10 4 2" xfId="6211"/>
    <cellStyle name="Normal 2 10 4 2 2" xfId="6212"/>
    <cellStyle name="Normal 2 10 4 2 3" xfId="6213"/>
    <cellStyle name="Normal 2 10 4 3" xfId="6214"/>
    <cellStyle name="Normal 2 10 4 3 2" xfId="6215"/>
    <cellStyle name="Normal 2 10 4 3 3" xfId="6216"/>
    <cellStyle name="Normal 2 10 4 4" xfId="6217"/>
    <cellStyle name="Normal 2 10 4 5" xfId="6218"/>
    <cellStyle name="Normal 2 10 5" xfId="6219"/>
    <cellStyle name="Normal 2 10 5 2" xfId="6220"/>
    <cellStyle name="Normal 2 10 5 2 2" xfId="6221"/>
    <cellStyle name="Normal 2 10 5 2 3" xfId="6222"/>
    <cellStyle name="Normal 2 10 5 3" xfId="6223"/>
    <cellStyle name="Normal 2 10 5 3 2" xfId="6224"/>
    <cellStyle name="Normal 2 10 5 3 3" xfId="6225"/>
    <cellStyle name="Normal 2 10 5 4" xfId="6226"/>
    <cellStyle name="Normal 2 10 5 5" xfId="6227"/>
    <cellStyle name="Normal 2 10 6" xfId="6228"/>
    <cellStyle name="Normal 2 10 6 2" xfId="6229"/>
    <cellStyle name="Normal 2 10 6 2 2" xfId="6230"/>
    <cellStyle name="Normal 2 10 6 2 3" xfId="6231"/>
    <cellStyle name="Normal 2 10 6 3" xfId="6232"/>
    <cellStyle name="Normal 2 10 6 3 2" xfId="6233"/>
    <cellStyle name="Normal 2 10 6 3 3" xfId="6234"/>
    <cellStyle name="Normal 2 10 6 4" xfId="6235"/>
    <cellStyle name="Normal 2 10 6 5" xfId="6236"/>
    <cellStyle name="Normal 2 10 7" xfId="6237"/>
    <cellStyle name="Normal 2 10 7 2" xfId="6238"/>
    <cellStyle name="Normal 2 10 7 2 2" xfId="6239"/>
    <cellStyle name="Normal 2 10 7 2 3" xfId="6240"/>
    <cellStyle name="Normal 2 10 7 3" xfId="6241"/>
    <cellStyle name="Normal 2 10 7 3 2" xfId="6242"/>
    <cellStyle name="Normal 2 10 7 3 3" xfId="6243"/>
    <cellStyle name="Normal 2 10 7 4" xfId="6244"/>
    <cellStyle name="Normal 2 10 7 5" xfId="6245"/>
    <cellStyle name="Normal 2 10 8" xfId="6246"/>
    <cellStyle name="Normal 2 10 8 2" xfId="6247"/>
    <cellStyle name="Normal 2 10 8 2 2" xfId="6248"/>
    <cellStyle name="Normal 2 10 8 2 3" xfId="6249"/>
    <cellStyle name="Normal 2 10 8 3" xfId="6250"/>
    <cellStyle name="Normal 2 10 8 3 2" xfId="6251"/>
    <cellStyle name="Normal 2 10 8 3 3" xfId="6252"/>
    <cellStyle name="Normal 2 10 8 4" xfId="6253"/>
    <cellStyle name="Normal 2 10 8 5" xfId="6254"/>
    <cellStyle name="Normal 2 10 9" xfId="6255"/>
    <cellStyle name="Normal 2 10 9 2" xfId="6256"/>
    <cellStyle name="Normal 2 10 9 2 2" xfId="6257"/>
    <cellStyle name="Normal 2 10 9 2 3" xfId="6258"/>
    <cellStyle name="Normal 2 10 9 3" xfId="6259"/>
    <cellStyle name="Normal 2 10 9 3 2" xfId="6260"/>
    <cellStyle name="Normal 2 10 9 3 3" xfId="6261"/>
    <cellStyle name="Normal 2 10 9 4" xfId="6262"/>
    <cellStyle name="Normal 2 10 9 5" xfId="6263"/>
    <cellStyle name="Normal 2 100" xfId="6264"/>
    <cellStyle name="Normal 2 100 2" xfId="6265"/>
    <cellStyle name="Normal 2 100 2 2" xfId="6266"/>
    <cellStyle name="Normal 2 100 2 3" xfId="6267"/>
    <cellStyle name="Normal 2 100 3" xfId="6268"/>
    <cellStyle name="Normal 2 100 3 2" xfId="6269"/>
    <cellStyle name="Normal 2 100 3 3" xfId="6270"/>
    <cellStyle name="Normal 2 100 4" xfId="6271"/>
    <cellStyle name="Normal 2 100 5" xfId="6272"/>
    <cellStyle name="Normal 2 101" xfId="6273"/>
    <cellStyle name="Normal 2 101 2" xfId="6274"/>
    <cellStyle name="Normal 2 101 2 2" xfId="6275"/>
    <cellStyle name="Normal 2 101 2 3" xfId="6276"/>
    <cellStyle name="Normal 2 101 3" xfId="6277"/>
    <cellStyle name="Normal 2 101 3 2" xfId="6278"/>
    <cellStyle name="Normal 2 101 3 3" xfId="6279"/>
    <cellStyle name="Normal 2 101 4" xfId="6280"/>
    <cellStyle name="Normal 2 101 5" xfId="6281"/>
    <cellStyle name="Normal 2 102" xfId="6282"/>
    <cellStyle name="Normal 2 102 2" xfId="6283"/>
    <cellStyle name="Normal 2 102 2 2" xfId="6284"/>
    <cellStyle name="Normal 2 102 2 3" xfId="6285"/>
    <cellStyle name="Normal 2 102 3" xfId="6286"/>
    <cellStyle name="Normal 2 102 3 2" xfId="6287"/>
    <cellStyle name="Normal 2 102 3 3" xfId="6288"/>
    <cellStyle name="Normal 2 102 4" xfId="6289"/>
    <cellStyle name="Normal 2 102 5" xfId="6290"/>
    <cellStyle name="Normal 2 103" xfId="6291"/>
    <cellStyle name="Normal 2 103 2" xfId="6292"/>
    <cellStyle name="Normal 2 103 2 2" xfId="6293"/>
    <cellStyle name="Normal 2 103 2 3" xfId="6294"/>
    <cellStyle name="Normal 2 103 3" xfId="6295"/>
    <cellStyle name="Normal 2 103 3 2" xfId="6296"/>
    <cellStyle name="Normal 2 103 3 3" xfId="6297"/>
    <cellStyle name="Normal 2 103 4" xfId="6298"/>
    <cellStyle name="Normal 2 103 5" xfId="6299"/>
    <cellStyle name="Normal 2 104" xfId="6300"/>
    <cellStyle name="Normal 2 104 2" xfId="6301"/>
    <cellStyle name="Normal 2 104 2 2" xfId="6302"/>
    <cellStyle name="Normal 2 104 2 3" xfId="6303"/>
    <cellStyle name="Normal 2 104 3" xfId="6304"/>
    <cellStyle name="Normal 2 104 3 2" xfId="6305"/>
    <cellStyle name="Normal 2 104 3 3" xfId="6306"/>
    <cellStyle name="Normal 2 104 4" xfId="6307"/>
    <cellStyle name="Normal 2 104 5" xfId="6308"/>
    <cellStyle name="Normal 2 105" xfId="6309"/>
    <cellStyle name="Normal 2 105 2" xfId="6310"/>
    <cellStyle name="Normal 2 105 2 2" xfId="6311"/>
    <cellStyle name="Normal 2 105 2 3" xfId="6312"/>
    <cellStyle name="Normal 2 105 3" xfId="6313"/>
    <cellStyle name="Normal 2 105 3 2" xfId="6314"/>
    <cellStyle name="Normal 2 105 3 3" xfId="6315"/>
    <cellStyle name="Normal 2 105 4" xfId="6316"/>
    <cellStyle name="Normal 2 105 5" xfId="6317"/>
    <cellStyle name="Normal 2 106" xfId="6318"/>
    <cellStyle name="Normal 2 106 2" xfId="6319"/>
    <cellStyle name="Normal 2 106 2 2" xfId="6320"/>
    <cellStyle name="Normal 2 106 2 3" xfId="6321"/>
    <cellStyle name="Normal 2 106 3" xfId="6322"/>
    <cellStyle name="Normal 2 106 3 2" xfId="6323"/>
    <cellStyle name="Normal 2 106 3 3" xfId="6324"/>
    <cellStyle name="Normal 2 106 4" xfId="6325"/>
    <cellStyle name="Normal 2 106 5" xfId="6326"/>
    <cellStyle name="Normal 2 107" xfId="6327"/>
    <cellStyle name="Normal 2 107 2" xfId="6328"/>
    <cellStyle name="Normal 2 107 2 2" xfId="6329"/>
    <cellStyle name="Normal 2 107 2 3" xfId="6330"/>
    <cellStyle name="Normal 2 107 3" xfId="6331"/>
    <cellStyle name="Normal 2 107 3 2" xfId="6332"/>
    <cellStyle name="Normal 2 107 3 3" xfId="6333"/>
    <cellStyle name="Normal 2 107 4" xfId="6334"/>
    <cellStyle name="Normal 2 107 5" xfId="6335"/>
    <cellStyle name="Normal 2 108" xfId="6336"/>
    <cellStyle name="Normal 2 108 2" xfId="6337"/>
    <cellStyle name="Normal 2 108 2 2" xfId="6338"/>
    <cellStyle name="Normal 2 108 2 3" xfId="6339"/>
    <cellStyle name="Normal 2 108 3" xfId="6340"/>
    <cellStyle name="Normal 2 108 3 2" xfId="6341"/>
    <cellStyle name="Normal 2 108 3 3" xfId="6342"/>
    <cellStyle name="Normal 2 108 4" xfId="6343"/>
    <cellStyle name="Normal 2 108 5" xfId="6344"/>
    <cellStyle name="Normal 2 109" xfId="6345"/>
    <cellStyle name="Normal 2 109 2" xfId="6346"/>
    <cellStyle name="Normal 2 109 2 2" xfId="6347"/>
    <cellStyle name="Normal 2 109 2 3" xfId="6348"/>
    <cellStyle name="Normal 2 109 3" xfId="6349"/>
    <cellStyle name="Normal 2 109 3 2" xfId="6350"/>
    <cellStyle name="Normal 2 109 3 3" xfId="6351"/>
    <cellStyle name="Normal 2 109 4" xfId="6352"/>
    <cellStyle name="Normal 2 109 5" xfId="6353"/>
    <cellStyle name="Normal 2 11" xfId="6354"/>
    <cellStyle name="Normal 2 11 10" xfId="6355"/>
    <cellStyle name="Normal 2 11 10 2" xfId="6356"/>
    <cellStyle name="Normal 2 11 10 2 2" xfId="6357"/>
    <cellStyle name="Normal 2 11 10 2 3" xfId="6358"/>
    <cellStyle name="Normal 2 11 10 3" xfId="6359"/>
    <cellStyle name="Normal 2 11 10 3 2" xfId="6360"/>
    <cellStyle name="Normal 2 11 10 3 3" xfId="6361"/>
    <cellStyle name="Normal 2 11 10 4" xfId="6362"/>
    <cellStyle name="Normal 2 11 10 5" xfId="6363"/>
    <cellStyle name="Normal 2 11 11" xfId="6364"/>
    <cellStyle name="Normal 2 11 11 2" xfId="6365"/>
    <cellStyle name="Normal 2 11 11 2 2" xfId="6366"/>
    <cellStyle name="Normal 2 11 11 2 3" xfId="6367"/>
    <cellStyle name="Normal 2 11 11 3" xfId="6368"/>
    <cellStyle name="Normal 2 11 11 3 2" xfId="6369"/>
    <cellStyle name="Normal 2 11 11 3 3" xfId="6370"/>
    <cellStyle name="Normal 2 11 11 4" xfId="6371"/>
    <cellStyle name="Normal 2 11 11 5" xfId="6372"/>
    <cellStyle name="Normal 2 11 12" xfId="6373"/>
    <cellStyle name="Normal 2 11 12 2" xfId="6374"/>
    <cellStyle name="Normal 2 11 12 2 2" xfId="6375"/>
    <cellStyle name="Normal 2 11 12 2 3" xfId="6376"/>
    <cellStyle name="Normal 2 11 12 3" xfId="6377"/>
    <cellStyle name="Normal 2 11 12 3 2" xfId="6378"/>
    <cellStyle name="Normal 2 11 12 3 3" xfId="6379"/>
    <cellStyle name="Normal 2 11 12 4" xfId="6380"/>
    <cellStyle name="Normal 2 11 12 5" xfId="6381"/>
    <cellStyle name="Normal 2 11 13" xfId="6382"/>
    <cellStyle name="Normal 2 11 13 2" xfId="6383"/>
    <cellStyle name="Normal 2 11 13 2 2" xfId="6384"/>
    <cellStyle name="Normal 2 11 13 2 3" xfId="6385"/>
    <cellStyle name="Normal 2 11 13 3" xfId="6386"/>
    <cellStyle name="Normal 2 11 13 3 2" xfId="6387"/>
    <cellStyle name="Normal 2 11 13 3 3" xfId="6388"/>
    <cellStyle name="Normal 2 11 13 4" xfId="6389"/>
    <cellStyle name="Normal 2 11 13 5" xfId="6390"/>
    <cellStyle name="Normal 2 11 14" xfId="6391"/>
    <cellStyle name="Normal 2 11 14 2" xfId="6392"/>
    <cellStyle name="Normal 2 11 14 2 2" xfId="6393"/>
    <cellStyle name="Normal 2 11 14 2 3" xfId="6394"/>
    <cellStyle name="Normal 2 11 14 3" xfId="6395"/>
    <cellStyle name="Normal 2 11 14 3 2" xfId="6396"/>
    <cellStyle name="Normal 2 11 14 3 3" xfId="6397"/>
    <cellStyle name="Normal 2 11 14 4" xfId="6398"/>
    <cellStyle name="Normal 2 11 14 5" xfId="6399"/>
    <cellStyle name="Normal 2 11 15" xfId="6400"/>
    <cellStyle name="Normal 2 11 15 2" xfId="6401"/>
    <cellStyle name="Normal 2 11 15 2 2" xfId="6402"/>
    <cellStyle name="Normal 2 11 15 2 3" xfId="6403"/>
    <cellStyle name="Normal 2 11 15 3" xfId="6404"/>
    <cellStyle name="Normal 2 11 15 3 2" xfId="6405"/>
    <cellStyle name="Normal 2 11 15 3 3" xfId="6406"/>
    <cellStyle name="Normal 2 11 15 4" xfId="6407"/>
    <cellStyle name="Normal 2 11 15 5" xfId="6408"/>
    <cellStyle name="Normal 2 11 16" xfId="6409"/>
    <cellStyle name="Normal 2 11 16 2" xfId="6410"/>
    <cellStyle name="Normal 2 11 16 2 2" xfId="6411"/>
    <cellStyle name="Normal 2 11 16 2 3" xfId="6412"/>
    <cellStyle name="Normal 2 11 16 3" xfId="6413"/>
    <cellStyle name="Normal 2 11 16 3 2" xfId="6414"/>
    <cellStyle name="Normal 2 11 16 3 3" xfId="6415"/>
    <cellStyle name="Normal 2 11 16 4" xfId="6416"/>
    <cellStyle name="Normal 2 11 16 5" xfId="6417"/>
    <cellStyle name="Normal 2 11 17" xfId="6418"/>
    <cellStyle name="Normal 2 11 17 2" xfId="6419"/>
    <cellStyle name="Normal 2 11 17 2 2" xfId="6420"/>
    <cellStyle name="Normal 2 11 17 2 3" xfId="6421"/>
    <cellStyle name="Normal 2 11 17 3" xfId="6422"/>
    <cellStyle name="Normal 2 11 17 3 2" xfId="6423"/>
    <cellStyle name="Normal 2 11 17 3 3" xfId="6424"/>
    <cellStyle name="Normal 2 11 17 4" xfId="6425"/>
    <cellStyle name="Normal 2 11 17 5" xfId="6426"/>
    <cellStyle name="Normal 2 11 18" xfId="6427"/>
    <cellStyle name="Normal 2 11 18 2" xfId="6428"/>
    <cellStyle name="Normal 2 11 18 2 2" xfId="6429"/>
    <cellStyle name="Normal 2 11 18 2 3" xfId="6430"/>
    <cellStyle name="Normal 2 11 18 3" xfId="6431"/>
    <cellStyle name="Normal 2 11 18 3 2" xfId="6432"/>
    <cellStyle name="Normal 2 11 18 3 3" xfId="6433"/>
    <cellStyle name="Normal 2 11 18 4" xfId="6434"/>
    <cellStyle name="Normal 2 11 18 5" xfId="6435"/>
    <cellStyle name="Normal 2 11 19" xfId="6436"/>
    <cellStyle name="Normal 2 11 19 2" xfId="6437"/>
    <cellStyle name="Normal 2 11 19 2 2" xfId="6438"/>
    <cellStyle name="Normal 2 11 19 2 3" xfId="6439"/>
    <cellStyle name="Normal 2 11 19 3" xfId="6440"/>
    <cellStyle name="Normal 2 11 19 3 2" xfId="6441"/>
    <cellStyle name="Normal 2 11 19 3 3" xfId="6442"/>
    <cellStyle name="Normal 2 11 19 4" xfId="6443"/>
    <cellStyle name="Normal 2 11 19 5" xfId="6444"/>
    <cellStyle name="Normal 2 11 2" xfId="6445"/>
    <cellStyle name="Normal 2 11 2 2" xfId="6446"/>
    <cellStyle name="Normal 2 11 2 2 2" xfId="6447"/>
    <cellStyle name="Normal 2 11 2 2 3" xfId="6448"/>
    <cellStyle name="Normal 2 11 2 3" xfId="6449"/>
    <cellStyle name="Normal 2 11 2 3 2" xfId="6450"/>
    <cellStyle name="Normal 2 11 2 3 3" xfId="6451"/>
    <cellStyle name="Normal 2 11 2 4" xfId="6452"/>
    <cellStyle name="Normal 2 11 2 5" xfId="6453"/>
    <cellStyle name="Normal 2 11 20" xfId="6454"/>
    <cellStyle name="Normal 2 11 20 2" xfId="6455"/>
    <cellStyle name="Normal 2 11 20 2 2" xfId="6456"/>
    <cellStyle name="Normal 2 11 20 2 3" xfId="6457"/>
    <cellStyle name="Normal 2 11 20 3" xfId="6458"/>
    <cellStyle name="Normal 2 11 20 3 2" xfId="6459"/>
    <cellStyle name="Normal 2 11 20 3 3" xfId="6460"/>
    <cellStyle name="Normal 2 11 20 4" xfId="6461"/>
    <cellStyle name="Normal 2 11 20 5" xfId="6462"/>
    <cellStyle name="Normal 2 11 21" xfId="6463"/>
    <cellStyle name="Normal 2 11 21 2" xfId="6464"/>
    <cellStyle name="Normal 2 11 21 2 2" xfId="6465"/>
    <cellStyle name="Normal 2 11 21 2 3" xfId="6466"/>
    <cellStyle name="Normal 2 11 21 3" xfId="6467"/>
    <cellStyle name="Normal 2 11 21 3 2" xfId="6468"/>
    <cellStyle name="Normal 2 11 21 3 3" xfId="6469"/>
    <cellStyle name="Normal 2 11 21 4" xfId="6470"/>
    <cellStyle name="Normal 2 11 21 5" xfId="6471"/>
    <cellStyle name="Normal 2 11 22" xfId="6472"/>
    <cellStyle name="Normal 2 11 22 2" xfId="6473"/>
    <cellStyle name="Normal 2 11 22 2 2" xfId="6474"/>
    <cellStyle name="Normal 2 11 22 2 3" xfId="6475"/>
    <cellStyle name="Normal 2 11 22 3" xfId="6476"/>
    <cellStyle name="Normal 2 11 22 3 2" xfId="6477"/>
    <cellStyle name="Normal 2 11 22 3 3" xfId="6478"/>
    <cellStyle name="Normal 2 11 22 4" xfId="6479"/>
    <cellStyle name="Normal 2 11 22 5" xfId="6480"/>
    <cellStyle name="Normal 2 11 23" xfId="6481"/>
    <cellStyle name="Normal 2 11 23 2" xfId="6482"/>
    <cellStyle name="Normal 2 11 23 2 2" xfId="6483"/>
    <cellStyle name="Normal 2 11 23 2 3" xfId="6484"/>
    <cellStyle name="Normal 2 11 23 3" xfId="6485"/>
    <cellStyle name="Normal 2 11 23 3 2" xfId="6486"/>
    <cellStyle name="Normal 2 11 23 3 3" xfId="6487"/>
    <cellStyle name="Normal 2 11 23 4" xfId="6488"/>
    <cellStyle name="Normal 2 11 23 5" xfId="6489"/>
    <cellStyle name="Normal 2 11 24" xfId="6490"/>
    <cellStyle name="Normal 2 11 24 2" xfId="6491"/>
    <cellStyle name="Normal 2 11 24 3" xfId="6492"/>
    <cellStyle name="Normal 2 11 25" xfId="6493"/>
    <cellStyle name="Normal 2 11 25 2" xfId="6494"/>
    <cellStyle name="Normal 2 11 25 3" xfId="6495"/>
    <cellStyle name="Normal 2 11 26" xfId="6496"/>
    <cellStyle name="Normal 2 11 27" xfId="6497"/>
    <cellStyle name="Normal 2 11 3" xfId="6498"/>
    <cellStyle name="Normal 2 11 3 2" xfId="6499"/>
    <cellStyle name="Normal 2 11 3 2 2" xfId="6500"/>
    <cellStyle name="Normal 2 11 3 2 3" xfId="6501"/>
    <cellStyle name="Normal 2 11 3 3" xfId="6502"/>
    <cellStyle name="Normal 2 11 3 3 2" xfId="6503"/>
    <cellStyle name="Normal 2 11 3 3 3" xfId="6504"/>
    <cellStyle name="Normal 2 11 3 4" xfId="6505"/>
    <cellStyle name="Normal 2 11 3 5" xfId="6506"/>
    <cellStyle name="Normal 2 11 4" xfId="6507"/>
    <cellStyle name="Normal 2 11 4 2" xfId="6508"/>
    <cellStyle name="Normal 2 11 4 2 2" xfId="6509"/>
    <cellStyle name="Normal 2 11 4 2 3" xfId="6510"/>
    <cellStyle name="Normal 2 11 4 3" xfId="6511"/>
    <cellStyle name="Normal 2 11 4 3 2" xfId="6512"/>
    <cellStyle name="Normal 2 11 4 3 3" xfId="6513"/>
    <cellStyle name="Normal 2 11 4 4" xfId="6514"/>
    <cellStyle name="Normal 2 11 4 5" xfId="6515"/>
    <cellStyle name="Normal 2 11 5" xfId="6516"/>
    <cellStyle name="Normal 2 11 5 2" xfId="6517"/>
    <cellStyle name="Normal 2 11 5 2 2" xfId="6518"/>
    <cellStyle name="Normal 2 11 5 2 3" xfId="6519"/>
    <cellStyle name="Normal 2 11 5 3" xfId="6520"/>
    <cellStyle name="Normal 2 11 5 3 2" xfId="6521"/>
    <cellStyle name="Normal 2 11 5 3 3" xfId="6522"/>
    <cellStyle name="Normal 2 11 5 4" xfId="6523"/>
    <cellStyle name="Normal 2 11 5 5" xfId="6524"/>
    <cellStyle name="Normal 2 11 6" xfId="6525"/>
    <cellStyle name="Normal 2 11 6 2" xfId="6526"/>
    <cellStyle name="Normal 2 11 6 2 2" xfId="6527"/>
    <cellStyle name="Normal 2 11 6 2 3" xfId="6528"/>
    <cellStyle name="Normal 2 11 6 3" xfId="6529"/>
    <cellStyle name="Normal 2 11 6 3 2" xfId="6530"/>
    <cellStyle name="Normal 2 11 6 3 3" xfId="6531"/>
    <cellStyle name="Normal 2 11 6 4" xfId="6532"/>
    <cellStyle name="Normal 2 11 6 5" xfId="6533"/>
    <cellStyle name="Normal 2 11 7" xfId="6534"/>
    <cellStyle name="Normal 2 11 7 2" xfId="6535"/>
    <cellStyle name="Normal 2 11 7 2 2" xfId="6536"/>
    <cellStyle name="Normal 2 11 7 2 3" xfId="6537"/>
    <cellStyle name="Normal 2 11 7 3" xfId="6538"/>
    <cellStyle name="Normal 2 11 7 3 2" xfId="6539"/>
    <cellStyle name="Normal 2 11 7 3 3" xfId="6540"/>
    <cellStyle name="Normal 2 11 7 4" xfId="6541"/>
    <cellStyle name="Normal 2 11 7 5" xfId="6542"/>
    <cellStyle name="Normal 2 11 8" xfId="6543"/>
    <cellStyle name="Normal 2 11 8 2" xfId="6544"/>
    <cellStyle name="Normal 2 11 8 2 2" xfId="6545"/>
    <cellStyle name="Normal 2 11 8 2 3" xfId="6546"/>
    <cellStyle name="Normal 2 11 8 3" xfId="6547"/>
    <cellStyle name="Normal 2 11 8 3 2" xfId="6548"/>
    <cellStyle name="Normal 2 11 8 3 3" xfId="6549"/>
    <cellStyle name="Normal 2 11 8 4" xfId="6550"/>
    <cellStyle name="Normal 2 11 8 5" xfId="6551"/>
    <cellStyle name="Normal 2 11 9" xfId="6552"/>
    <cellStyle name="Normal 2 11 9 2" xfId="6553"/>
    <cellStyle name="Normal 2 11 9 2 2" xfId="6554"/>
    <cellStyle name="Normal 2 11 9 2 3" xfId="6555"/>
    <cellStyle name="Normal 2 11 9 3" xfId="6556"/>
    <cellStyle name="Normal 2 11 9 3 2" xfId="6557"/>
    <cellStyle name="Normal 2 11 9 3 3" xfId="6558"/>
    <cellStyle name="Normal 2 11 9 4" xfId="6559"/>
    <cellStyle name="Normal 2 11 9 5" xfId="6560"/>
    <cellStyle name="Normal 2 110" xfId="6561"/>
    <cellStyle name="Normal 2 110 2" xfId="6562"/>
    <cellStyle name="Normal 2 110 2 2" xfId="6563"/>
    <cellStyle name="Normal 2 110 2 3" xfId="6564"/>
    <cellStyle name="Normal 2 110 3" xfId="6565"/>
    <cellStyle name="Normal 2 110 3 2" xfId="6566"/>
    <cellStyle name="Normal 2 110 3 3" xfId="6567"/>
    <cellStyle name="Normal 2 110 4" xfId="6568"/>
    <cellStyle name="Normal 2 110 5" xfId="6569"/>
    <cellStyle name="Normal 2 111" xfId="6570"/>
    <cellStyle name="Normal 2 111 2" xfId="6571"/>
    <cellStyle name="Normal 2 111 2 2" xfId="6572"/>
    <cellStyle name="Normal 2 111 2 3" xfId="6573"/>
    <cellStyle name="Normal 2 111 3" xfId="6574"/>
    <cellStyle name="Normal 2 111 3 2" xfId="6575"/>
    <cellStyle name="Normal 2 111 3 3" xfId="6576"/>
    <cellStyle name="Normal 2 111 4" xfId="6577"/>
    <cellStyle name="Normal 2 111 5" xfId="6578"/>
    <cellStyle name="Normal 2 112" xfId="6579"/>
    <cellStyle name="Normal 2 112 2" xfId="6580"/>
    <cellStyle name="Normal 2 112 2 2" xfId="6581"/>
    <cellStyle name="Normal 2 112 2 3" xfId="6582"/>
    <cellStyle name="Normal 2 112 3" xfId="6583"/>
    <cellStyle name="Normal 2 112 3 2" xfId="6584"/>
    <cellStyle name="Normal 2 112 3 3" xfId="6585"/>
    <cellStyle name="Normal 2 112 4" xfId="6586"/>
    <cellStyle name="Normal 2 112 5" xfId="6587"/>
    <cellStyle name="Normal 2 113" xfId="6588"/>
    <cellStyle name="Normal 2 113 2" xfId="6589"/>
    <cellStyle name="Normal 2 113 2 2" xfId="6590"/>
    <cellStyle name="Normal 2 113 2 3" xfId="6591"/>
    <cellStyle name="Normal 2 113 3" xfId="6592"/>
    <cellStyle name="Normal 2 113 3 2" xfId="6593"/>
    <cellStyle name="Normal 2 113 3 3" xfId="6594"/>
    <cellStyle name="Normal 2 113 4" xfId="6595"/>
    <cellStyle name="Normal 2 113 5" xfId="6596"/>
    <cellStyle name="Normal 2 114" xfId="6597"/>
    <cellStyle name="Normal 2 114 2" xfId="6598"/>
    <cellStyle name="Normal 2 114 2 2" xfId="6599"/>
    <cellStyle name="Normal 2 114 2 3" xfId="6600"/>
    <cellStyle name="Normal 2 114 3" xfId="6601"/>
    <cellStyle name="Normal 2 114 3 2" xfId="6602"/>
    <cellStyle name="Normal 2 114 3 3" xfId="6603"/>
    <cellStyle name="Normal 2 114 4" xfId="6604"/>
    <cellStyle name="Normal 2 114 5" xfId="6605"/>
    <cellStyle name="Normal 2 115" xfId="6606"/>
    <cellStyle name="Normal 2 115 2" xfId="6607"/>
    <cellStyle name="Normal 2 115 2 2" xfId="6608"/>
    <cellStyle name="Normal 2 115 2 3" xfId="6609"/>
    <cellStyle name="Normal 2 115 3" xfId="6610"/>
    <cellStyle name="Normal 2 115 3 2" xfId="6611"/>
    <cellStyle name="Normal 2 115 3 3" xfId="6612"/>
    <cellStyle name="Normal 2 115 4" xfId="6613"/>
    <cellStyle name="Normal 2 115 5" xfId="6614"/>
    <cellStyle name="Normal 2 116" xfId="6615"/>
    <cellStyle name="Normal 2 116 2" xfId="6616"/>
    <cellStyle name="Normal 2 116 2 2" xfId="6617"/>
    <cellStyle name="Normal 2 116 2 3" xfId="6618"/>
    <cellStyle name="Normal 2 116 3" xfId="6619"/>
    <cellStyle name="Normal 2 116 3 2" xfId="6620"/>
    <cellStyle name="Normal 2 116 3 3" xfId="6621"/>
    <cellStyle name="Normal 2 116 4" xfId="6622"/>
    <cellStyle name="Normal 2 116 5" xfId="6623"/>
    <cellStyle name="Normal 2 117" xfId="6624"/>
    <cellStyle name="Normal 2 117 2" xfId="6625"/>
    <cellStyle name="Normal 2 117 2 2" xfId="6626"/>
    <cellStyle name="Normal 2 117 2 3" xfId="6627"/>
    <cellStyle name="Normal 2 117 3" xfId="6628"/>
    <cellStyle name="Normal 2 117 3 2" xfId="6629"/>
    <cellStyle name="Normal 2 117 3 3" xfId="6630"/>
    <cellStyle name="Normal 2 117 4" xfId="6631"/>
    <cellStyle name="Normal 2 117 5" xfId="6632"/>
    <cellStyle name="Normal 2 118" xfId="6633"/>
    <cellStyle name="Normal 2 118 2" xfId="6634"/>
    <cellStyle name="Normal 2 118 2 2" xfId="6635"/>
    <cellStyle name="Normal 2 118 2 3" xfId="6636"/>
    <cellStyle name="Normal 2 118 3" xfId="6637"/>
    <cellStyle name="Normal 2 118 3 2" xfId="6638"/>
    <cellStyle name="Normal 2 118 3 3" xfId="6639"/>
    <cellStyle name="Normal 2 118 4" xfId="6640"/>
    <cellStyle name="Normal 2 118 5" xfId="6641"/>
    <cellStyle name="Normal 2 119" xfId="6642"/>
    <cellStyle name="Normal 2 119 2" xfId="6643"/>
    <cellStyle name="Normal 2 119 2 2" xfId="6644"/>
    <cellStyle name="Normal 2 119 2 3" xfId="6645"/>
    <cellStyle name="Normal 2 119 3" xfId="6646"/>
    <cellStyle name="Normal 2 119 3 2" xfId="6647"/>
    <cellStyle name="Normal 2 119 3 3" xfId="6648"/>
    <cellStyle name="Normal 2 119 4" xfId="6649"/>
    <cellStyle name="Normal 2 119 5" xfId="6650"/>
    <cellStyle name="Normal 2 12" xfId="6651"/>
    <cellStyle name="Normal 2 12 10" xfId="6652"/>
    <cellStyle name="Normal 2 12 10 2" xfId="6653"/>
    <cellStyle name="Normal 2 12 10 2 2" xfId="6654"/>
    <cellStyle name="Normal 2 12 10 2 3" xfId="6655"/>
    <cellStyle name="Normal 2 12 10 3" xfId="6656"/>
    <cellStyle name="Normal 2 12 10 3 2" xfId="6657"/>
    <cellStyle name="Normal 2 12 10 3 3" xfId="6658"/>
    <cellStyle name="Normal 2 12 10 4" xfId="6659"/>
    <cellStyle name="Normal 2 12 10 5" xfId="6660"/>
    <cellStyle name="Normal 2 12 11" xfId="6661"/>
    <cellStyle name="Normal 2 12 11 2" xfId="6662"/>
    <cellStyle name="Normal 2 12 11 2 2" xfId="6663"/>
    <cellStyle name="Normal 2 12 11 2 3" xfId="6664"/>
    <cellStyle name="Normal 2 12 11 3" xfId="6665"/>
    <cellStyle name="Normal 2 12 11 3 2" xfId="6666"/>
    <cellStyle name="Normal 2 12 11 3 3" xfId="6667"/>
    <cellStyle name="Normal 2 12 11 4" xfId="6668"/>
    <cellStyle name="Normal 2 12 11 5" xfId="6669"/>
    <cellStyle name="Normal 2 12 12" xfId="6670"/>
    <cellStyle name="Normal 2 12 12 2" xfId="6671"/>
    <cellStyle name="Normal 2 12 12 2 2" xfId="6672"/>
    <cellStyle name="Normal 2 12 12 2 3" xfId="6673"/>
    <cellStyle name="Normal 2 12 12 3" xfId="6674"/>
    <cellStyle name="Normal 2 12 12 3 2" xfId="6675"/>
    <cellStyle name="Normal 2 12 12 3 3" xfId="6676"/>
    <cellStyle name="Normal 2 12 12 4" xfId="6677"/>
    <cellStyle name="Normal 2 12 12 5" xfId="6678"/>
    <cellStyle name="Normal 2 12 13" xfId="6679"/>
    <cellStyle name="Normal 2 12 13 2" xfId="6680"/>
    <cellStyle name="Normal 2 12 13 2 2" xfId="6681"/>
    <cellStyle name="Normal 2 12 13 2 3" xfId="6682"/>
    <cellStyle name="Normal 2 12 13 3" xfId="6683"/>
    <cellStyle name="Normal 2 12 13 3 2" xfId="6684"/>
    <cellStyle name="Normal 2 12 13 3 3" xfId="6685"/>
    <cellStyle name="Normal 2 12 13 4" xfId="6686"/>
    <cellStyle name="Normal 2 12 13 5" xfId="6687"/>
    <cellStyle name="Normal 2 12 14" xfId="6688"/>
    <cellStyle name="Normal 2 12 14 2" xfId="6689"/>
    <cellStyle name="Normal 2 12 14 2 2" xfId="6690"/>
    <cellStyle name="Normal 2 12 14 2 3" xfId="6691"/>
    <cellStyle name="Normal 2 12 14 3" xfId="6692"/>
    <cellStyle name="Normal 2 12 14 3 2" xfId="6693"/>
    <cellStyle name="Normal 2 12 14 3 3" xfId="6694"/>
    <cellStyle name="Normal 2 12 14 4" xfId="6695"/>
    <cellStyle name="Normal 2 12 14 5" xfId="6696"/>
    <cellStyle name="Normal 2 12 15" xfId="6697"/>
    <cellStyle name="Normal 2 12 15 2" xfId="6698"/>
    <cellStyle name="Normal 2 12 15 2 2" xfId="6699"/>
    <cellStyle name="Normal 2 12 15 2 3" xfId="6700"/>
    <cellStyle name="Normal 2 12 15 3" xfId="6701"/>
    <cellStyle name="Normal 2 12 15 3 2" xfId="6702"/>
    <cellStyle name="Normal 2 12 15 3 3" xfId="6703"/>
    <cellStyle name="Normal 2 12 15 4" xfId="6704"/>
    <cellStyle name="Normal 2 12 15 5" xfId="6705"/>
    <cellStyle name="Normal 2 12 16" xfId="6706"/>
    <cellStyle name="Normal 2 12 16 2" xfId="6707"/>
    <cellStyle name="Normal 2 12 16 2 2" xfId="6708"/>
    <cellStyle name="Normal 2 12 16 2 3" xfId="6709"/>
    <cellStyle name="Normal 2 12 16 3" xfId="6710"/>
    <cellStyle name="Normal 2 12 16 3 2" xfId="6711"/>
    <cellStyle name="Normal 2 12 16 3 3" xfId="6712"/>
    <cellStyle name="Normal 2 12 16 4" xfId="6713"/>
    <cellStyle name="Normal 2 12 16 5" xfId="6714"/>
    <cellStyle name="Normal 2 12 17" xfId="6715"/>
    <cellStyle name="Normal 2 12 17 2" xfId="6716"/>
    <cellStyle name="Normal 2 12 17 2 2" xfId="6717"/>
    <cellStyle name="Normal 2 12 17 2 3" xfId="6718"/>
    <cellStyle name="Normal 2 12 17 3" xfId="6719"/>
    <cellStyle name="Normal 2 12 17 3 2" xfId="6720"/>
    <cellStyle name="Normal 2 12 17 3 3" xfId="6721"/>
    <cellStyle name="Normal 2 12 17 4" xfId="6722"/>
    <cellStyle name="Normal 2 12 17 5" xfId="6723"/>
    <cellStyle name="Normal 2 12 18" xfId="6724"/>
    <cellStyle name="Normal 2 12 18 2" xfId="6725"/>
    <cellStyle name="Normal 2 12 18 2 2" xfId="6726"/>
    <cellStyle name="Normal 2 12 18 2 3" xfId="6727"/>
    <cellStyle name="Normal 2 12 18 3" xfId="6728"/>
    <cellStyle name="Normal 2 12 18 3 2" xfId="6729"/>
    <cellStyle name="Normal 2 12 18 3 3" xfId="6730"/>
    <cellStyle name="Normal 2 12 18 4" xfId="6731"/>
    <cellStyle name="Normal 2 12 18 5" xfId="6732"/>
    <cellStyle name="Normal 2 12 19" xfId="6733"/>
    <cellStyle name="Normal 2 12 19 2" xfId="6734"/>
    <cellStyle name="Normal 2 12 19 2 2" xfId="6735"/>
    <cellStyle name="Normal 2 12 19 2 3" xfId="6736"/>
    <cellStyle name="Normal 2 12 19 3" xfId="6737"/>
    <cellStyle name="Normal 2 12 19 3 2" xfId="6738"/>
    <cellStyle name="Normal 2 12 19 3 3" xfId="6739"/>
    <cellStyle name="Normal 2 12 19 4" xfId="6740"/>
    <cellStyle name="Normal 2 12 19 5" xfId="6741"/>
    <cellStyle name="Normal 2 12 2" xfId="6742"/>
    <cellStyle name="Normal 2 12 2 2" xfId="6743"/>
    <cellStyle name="Normal 2 12 2 2 2" xfId="6744"/>
    <cellStyle name="Normal 2 12 2 2 3" xfId="6745"/>
    <cellStyle name="Normal 2 12 2 3" xfId="6746"/>
    <cellStyle name="Normal 2 12 2 3 2" xfId="6747"/>
    <cellStyle name="Normal 2 12 2 3 3" xfId="6748"/>
    <cellStyle name="Normal 2 12 2 4" xfId="6749"/>
    <cellStyle name="Normal 2 12 2 5" xfId="6750"/>
    <cellStyle name="Normal 2 12 20" xfId="6751"/>
    <cellStyle name="Normal 2 12 20 2" xfId="6752"/>
    <cellStyle name="Normal 2 12 20 2 2" xfId="6753"/>
    <cellStyle name="Normal 2 12 20 2 3" xfId="6754"/>
    <cellStyle name="Normal 2 12 20 3" xfId="6755"/>
    <cellStyle name="Normal 2 12 20 3 2" xfId="6756"/>
    <cellStyle name="Normal 2 12 20 3 3" xfId="6757"/>
    <cellStyle name="Normal 2 12 20 4" xfId="6758"/>
    <cellStyle name="Normal 2 12 20 5" xfId="6759"/>
    <cellStyle name="Normal 2 12 21" xfId="6760"/>
    <cellStyle name="Normal 2 12 21 2" xfId="6761"/>
    <cellStyle name="Normal 2 12 21 2 2" xfId="6762"/>
    <cellStyle name="Normal 2 12 21 2 3" xfId="6763"/>
    <cellStyle name="Normal 2 12 21 3" xfId="6764"/>
    <cellStyle name="Normal 2 12 21 3 2" xfId="6765"/>
    <cellStyle name="Normal 2 12 21 3 3" xfId="6766"/>
    <cellStyle name="Normal 2 12 21 4" xfId="6767"/>
    <cellStyle name="Normal 2 12 21 5" xfId="6768"/>
    <cellStyle name="Normal 2 12 22" xfId="6769"/>
    <cellStyle name="Normal 2 12 22 2" xfId="6770"/>
    <cellStyle name="Normal 2 12 22 2 2" xfId="6771"/>
    <cellStyle name="Normal 2 12 22 2 3" xfId="6772"/>
    <cellStyle name="Normal 2 12 22 3" xfId="6773"/>
    <cellStyle name="Normal 2 12 22 3 2" xfId="6774"/>
    <cellStyle name="Normal 2 12 22 3 3" xfId="6775"/>
    <cellStyle name="Normal 2 12 22 4" xfId="6776"/>
    <cellStyle name="Normal 2 12 22 5" xfId="6777"/>
    <cellStyle name="Normal 2 12 23" xfId="6778"/>
    <cellStyle name="Normal 2 12 23 2" xfId="6779"/>
    <cellStyle name="Normal 2 12 23 2 2" xfId="6780"/>
    <cellStyle name="Normal 2 12 23 2 3" xfId="6781"/>
    <cellStyle name="Normal 2 12 23 3" xfId="6782"/>
    <cellStyle name="Normal 2 12 23 3 2" xfId="6783"/>
    <cellStyle name="Normal 2 12 23 3 3" xfId="6784"/>
    <cellStyle name="Normal 2 12 23 4" xfId="6785"/>
    <cellStyle name="Normal 2 12 23 5" xfId="6786"/>
    <cellStyle name="Normal 2 12 24" xfId="6787"/>
    <cellStyle name="Normal 2 12 24 2" xfId="6788"/>
    <cellStyle name="Normal 2 12 24 3" xfId="6789"/>
    <cellStyle name="Normal 2 12 25" xfId="6790"/>
    <cellStyle name="Normal 2 12 25 2" xfId="6791"/>
    <cellStyle name="Normal 2 12 25 3" xfId="6792"/>
    <cellStyle name="Normal 2 12 26" xfId="6793"/>
    <cellStyle name="Normal 2 12 27" xfId="6794"/>
    <cellStyle name="Normal 2 12 3" xfId="6795"/>
    <cellStyle name="Normal 2 12 3 2" xfId="6796"/>
    <cellStyle name="Normal 2 12 3 2 2" xfId="6797"/>
    <cellStyle name="Normal 2 12 3 2 3" xfId="6798"/>
    <cellStyle name="Normal 2 12 3 3" xfId="6799"/>
    <cellStyle name="Normal 2 12 3 3 2" xfId="6800"/>
    <cellStyle name="Normal 2 12 3 3 3" xfId="6801"/>
    <cellStyle name="Normal 2 12 3 4" xfId="6802"/>
    <cellStyle name="Normal 2 12 3 5" xfId="6803"/>
    <cellStyle name="Normal 2 12 4" xfId="6804"/>
    <cellStyle name="Normal 2 12 4 2" xfId="6805"/>
    <cellStyle name="Normal 2 12 4 2 2" xfId="6806"/>
    <cellStyle name="Normal 2 12 4 2 3" xfId="6807"/>
    <cellStyle name="Normal 2 12 4 3" xfId="6808"/>
    <cellStyle name="Normal 2 12 4 3 2" xfId="6809"/>
    <cellStyle name="Normal 2 12 4 3 3" xfId="6810"/>
    <cellStyle name="Normal 2 12 4 4" xfId="6811"/>
    <cellStyle name="Normal 2 12 4 5" xfId="6812"/>
    <cellStyle name="Normal 2 12 5" xfId="6813"/>
    <cellStyle name="Normal 2 12 5 2" xfId="6814"/>
    <cellStyle name="Normal 2 12 5 2 2" xfId="6815"/>
    <cellStyle name="Normal 2 12 5 2 3" xfId="6816"/>
    <cellStyle name="Normal 2 12 5 3" xfId="6817"/>
    <cellStyle name="Normal 2 12 5 3 2" xfId="6818"/>
    <cellStyle name="Normal 2 12 5 3 3" xfId="6819"/>
    <cellStyle name="Normal 2 12 5 4" xfId="6820"/>
    <cellStyle name="Normal 2 12 5 5" xfId="6821"/>
    <cellStyle name="Normal 2 12 6" xfId="6822"/>
    <cellStyle name="Normal 2 12 6 2" xfId="6823"/>
    <cellStyle name="Normal 2 12 6 2 2" xfId="6824"/>
    <cellStyle name="Normal 2 12 6 2 3" xfId="6825"/>
    <cellStyle name="Normal 2 12 6 3" xfId="6826"/>
    <cellStyle name="Normal 2 12 6 3 2" xfId="6827"/>
    <cellStyle name="Normal 2 12 6 3 3" xfId="6828"/>
    <cellStyle name="Normal 2 12 6 4" xfId="6829"/>
    <cellStyle name="Normal 2 12 6 5" xfId="6830"/>
    <cellStyle name="Normal 2 12 7" xfId="6831"/>
    <cellStyle name="Normal 2 12 7 2" xfId="6832"/>
    <cellStyle name="Normal 2 12 7 2 2" xfId="6833"/>
    <cellStyle name="Normal 2 12 7 2 3" xfId="6834"/>
    <cellStyle name="Normal 2 12 7 3" xfId="6835"/>
    <cellStyle name="Normal 2 12 7 3 2" xfId="6836"/>
    <cellStyle name="Normal 2 12 7 3 3" xfId="6837"/>
    <cellStyle name="Normal 2 12 7 4" xfId="6838"/>
    <cellStyle name="Normal 2 12 7 5" xfId="6839"/>
    <cellStyle name="Normal 2 12 8" xfId="6840"/>
    <cellStyle name="Normal 2 12 8 2" xfId="6841"/>
    <cellStyle name="Normal 2 12 8 2 2" xfId="6842"/>
    <cellStyle name="Normal 2 12 8 2 3" xfId="6843"/>
    <cellStyle name="Normal 2 12 8 3" xfId="6844"/>
    <cellStyle name="Normal 2 12 8 3 2" xfId="6845"/>
    <cellStyle name="Normal 2 12 8 3 3" xfId="6846"/>
    <cellStyle name="Normal 2 12 8 4" xfId="6847"/>
    <cellStyle name="Normal 2 12 8 5" xfId="6848"/>
    <cellStyle name="Normal 2 12 9" xfId="6849"/>
    <cellStyle name="Normal 2 12 9 2" xfId="6850"/>
    <cellStyle name="Normal 2 12 9 2 2" xfId="6851"/>
    <cellStyle name="Normal 2 12 9 2 3" xfId="6852"/>
    <cellStyle name="Normal 2 12 9 3" xfId="6853"/>
    <cellStyle name="Normal 2 12 9 3 2" xfId="6854"/>
    <cellStyle name="Normal 2 12 9 3 3" xfId="6855"/>
    <cellStyle name="Normal 2 12 9 4" xfId="6856"/>
    <cellStyle name="Normal 2 12 9 5" xfId="6857"/>
    <cellStyle name="Normal 2 120" xfId="6858"/>
    <cellStyle name="Normal 2 120 2" xfId="6859"/>
    <cellStyle name="Normal 2 120 2 2" xfId="6860"/>
    <cellStyle name="Normal 2 120 2 3" xfId="6861"/>
    <cellStyle name="Normal 2 120 3" xfId="6862"/>
    <cellStyle name="Normal 2 120 3 2" xfId="6863"/>
    <cellStyle name="Normal 2 120 3 3" xfId="6864"/>
    <cellStyle name="Normal 2 120 4" xfId="6865"/>
    <cellStyle name="Normal 2 120 5" xfId="6866"/>
    <cellStyle name="Normal 2 121" xfId="6867"/>
    <cellStyle name="Normal 2 121 2" xfId="6868"/>
    <cellStyle name="Normal 2 121 2 2" xfId="6869"/>
    <cellStyle name="Normal 2 121 2 3" xfId="6870"/>
    <cellStyle name="Normal 2 121 3" xfId="6871"/>
    <cellStyle name="Normal 2 121 3 2" xfId="6872"/>
    <cellStyle name="Normal 2 121 3 3" xfId="6873"/>
    <cellStyle name="Normal 2 121 4" xfId="6874"/>
    <cellStyle name="Normal 2 121 5" xfId="6875"/>
    <cellStyle name="Normal 2 122" xfId="6876"/>
    <cellStyle name="Normal 2 122 2" xfId="6877"/>
    <cellStyle name="Normal 2 122 2 2" xfId="6878"/>
    <cellStyle name="Normal 2 122 2 3" xfId="6879"/>
    <cellStyle name="Normal 2 122 3" xfId="6880"/>
    <cellStyle name="Normal 2 122 3 2" xfId="6881"/>
    <cellStyle name="Normal 2 122 3 3" xfId="6882"/>
    <cellStyle name="Normal 2 122 4" xfId="6883"/>
    <cellStyle name="Normal 2 122 5" xfId="6884"/>
    <cellStyle name="Normal 2 123" xfId="6885"/>
    <cellStyle name="Normal 2 123 2" xfId="6886"/>
    <cellStyle name="Normal 2 123 2 2" xfId="6887"/>
    <cellStyle name="Normal 2 123 2 3" xfId="6888"/>
    <cellStyle name="Normal 2 123 3" xfId="6889"/>
    <cellStyle name="Normal 2 123 3 2" xfId="6890"/>
    <cellStyle name="Normal 2 123 3 3" xfId="6891"/>
    <cellStyle name="Normal 2 123 4" xfId="6892"/>
    <cellStyle name="Normal 2 123 5" xfId="6893"/>
    <cellStyle name="Normal 2 124" xfId="6894"/>
    <cellStyle name="Normal 2 124 2" xfId="6895"/>
    <cellStyle name="Normal 2 124 2 2" xfId="6896"/>
    <cellStyle name="Normal 2 124 2 3" xfId="6897"/>
    <cellStyle name="Normal 2 124 3" xfId="6898"/>
    <cellStyle name="Normal 2 124 3 2" xfId="6899"/>
    <cellStyle name="Normal 2 124 3 3" xfId="6900"/>
    <cellStyle name="Normal 2 124 4" xfId="6901"/>
    <cellStyle name="Normal 2 124 5" xfId="6902"/>
    <cellStyle name="Normal 2 125" xfId="6903"/>
    <cellStyle name="Normal 2 125 2" xfId="6904"/>
    <cellStyle name="Normal 2 125 2 2" xfId="6905"/>
    <cellStyle name="Normal 2 125 2 3" xfId="6906"/>
    <cellStyle name="Normal 2 125 3" xfId="6907"/>
    <cellStyle name="Normal 2 125 3 2" xfId="6908"/>
    <cellStyle name="Normal 2 125 3 3" xfId="6909"/>
    <cellStyle name="Normal 2 125 4" xfId="6910"/>
    <cellStyle name="Normal 2 125 5" xfId="6911"/>
    <cellStyle name="Normal 2 126" xfId="6912"/>
    <cellStyle name="Normal 2 126 2" xfId="6913"/>
    <cellStyle name="Normal 2 126 2 2" xfId="6914"/>
    <cellStyle name="Normal 2 126 2 3" xfId="6915"/>
    <cellStyle name="Normal 2 126 3" xfId="6916"/>
    <cellStyle name="Normal 2 126 3 2" xfId="6917"/>
    <cellStyle name="Normal 2 126 3 3" xfId="6918"/>
    <cellStyle name="Normal 2 126 4" xfId="6919"/>
    <cellStyle name="Normal 2 126 5" xfId="6920"/>
    <cellStyle name="Normal 2 127" xfId="6921"/>
    <cellStyle name="Normal 2 127 2" xfId="6922"/>
    <cellStyle name="Normal 2 127 2 2" xfId="6923"/>
    <cellStyle name="Normal 2 127 2 3" xfId="6924"/>
    <cellStyle name="Normal 2 127 3" xfId="6925"/>
    <cellStyle name="Normal 2 127 3 2" xfId="6926"/>
    <cellStyle name="Normal 2 127 3 3" xfId="6927"/>
    <cellStyle name="Normal 2 127 4" xfId="6928"/>
    <cellStyle name="Normal 2 127 5" xfId="6929"/>
    <cellStyle name="Normal 2 128" xfId="6930"/>
    <cellStyle name="Normal 2 128 2" xfId="6931"/>
    <cellStyle name="Normal 2 128 2 2" xfId="6932"/>
    <cellStyle name="Normal 2 128 2 3" xfId="6933"/>
    <cellStyle name="Normal 2 128 3" xfId="6934"/>
    <cellStyle name="Normal 2 128 3 2" xfId="6935"/>
    <cellStyle name="Normal 2 128 3 3" xfId="6936"/>
    <cellStyle name="Normal 2 128 4" xfId="6937"/>
    <cellStyle name="Normal 2 128 5" xfId="6938"/>
    <cellStyle name="Normal 2 129" xfId="6939"/>
    <cellStyle name="Normal 2 129 2" xfId="6940"/>
    <cellStyle name="Normal 2 129 2 2" xfId="6941"/>
    <cellStyle name="Normal 2 129 2 3" xfId="6942"/>
    <cellStyle name="Normal 2 129 3" xfId="6943"/>
    <cellStyle name="Normal 2 129 3 2" xfId="6944"/>
    <cellStyle name="Normal 2 129 3 3" xfId="6945"/>
    <cellStyle name="Normal 2 129 4" xfId="6946"/>
    <cellStyle name="Normal 2 129 5" xfId="6947"/>
    <cellStyle name="Normal 2 13" xfId="6948"/>
    <cellStyle name="Normal 2 13 10" xfId="6949"/>
    <cellStyle name="Normal 2 13 10 2" xfId="6950"/>
    <cellStyle name="Normal 2 13 10 2 2" xfId="6951"/>
    <cellStyle name="Normal 2 13 10 2 3" xfId="6952"/>
    <cellStyle name="Normal 2 13 10 3" xfId="6953"/>
    <cellStyle name="Normal 2 13 10 3 2" xfId="6954"/>
    <cellStyle name="Normal 2 13 10 3 3" xfId="6955"/>
    <cellStyle name="Normal 2 13 10 4" xfId="6956"/>
    <cellStyle name="Normal 2 13 10 5" xfId="6957"/>
    <cellStyle name="Normal 2 13 11" xfId="6958"/>
    <cellStyle name="Normal 2 13 11 2" xfId="6959"/>
    <cellStyle name="Normal 2 13 11 2 2" xfId="6960"/>
    <cellStyle name="Normal 2 13 11 2 3" xfId="6961"/>
    <cellStyle name="Normal 2 13 11 3" xfId="6962"/>
    <cellStyle name="Normal 2 13 11 3 2" xfId="6963"/>
    <cellStyle name="Normal 2 13 11 3 3" xfId="6964"/>
    <cellStyle name="Normal 2 13 11 4" xfId="6965"/>
    <cellStyle name="Normal 2 13 11 5" xfId="6966"/>
    <cellStyle name="Normal 2 13 12" xfId="6967"/>
    <cellStyle name="Normal 2 13 12 2" xfId="6968"/>
    <cellStyle name="Normal 2 13 12 2 2" xfId="6969"/>
    <cellStyle name="Normal 2 13 12 2 3" xfId="6970"/>
    <cellStyle name="Normal 2 13 12 3" xfId="6971"/>
    <cellStyle name="Normal 2 13 12 3 2" xfId="6972"/>
    <cellStyle name="Normal 2 13 12 3 3" xfId="6973"/>
    <cellStyle name="Normal 2 13 12 4" xfId="6974"/>
    <cellStyle name="Normal 2 13 12 5" xfId="6975"/>
    <cellStyle name="Normal 2 13 13" xfId="6976"/>
    <cellStyle name="Normal 2 13 13 2" xfId="6977"/>
    <cellStyle name="Normal 2 13 13 2 2" xfId="6978"/>
    <cellStyle name="Normal 2 13 13 2 3" xfId="6979"/>
    <cellStyle name="Normal 2 13 13 3" xfId="6980"/>
    <cellStyle name="Normal 2 13 13 3 2" xfId="6981"/>
    <cellStyle name="Normal 2 13 13 3 3" xfId="6982"/>
    <cellStyle name="Normal 2 13 13 4" xfId="6983"/>
    <cellStyle name="Normal 2 13 13 5" xfId="6984"/>
    <cellStyle name="Normal 2 13 14" xfId="6985"/>
    <cellStyle name="Normal 2 13 14 2" xfId="6986"/>
    <cellStyle name="Normal 2 13 14 2 2" xfId="6987"/>
    <cellStyle name="Normal 2 13 14 2 3" xfId="6988"/>
    <cellStyle name="Normal 2 13 14 3" xfId="6989"/>
    <cellStyle name="Normal 2 13 14 3 2" xfId="6990"/>
    <cellStyle name="Normal 2 13 14 3 3" xfId="6991"/>
    <cellStyle name="Normal 2 13 14 4" xfId="6992"/>
    <cellStyle name="Normal 2 13 14 5" xfId="6993"/>
    <cellStyle name="Normal 2 13 15" xfId="6994"/>
    <cellStyle name="Normal 2 13 15 2" xfId="6995"/>
    <cellStyle name="Normal 2 13 15 2 2" xfId="6996"/>
    <cellStyle name="Normal 2 13 15 2 3" xfId="6997"/>
    <cellStyle name="Normal 2 13 15 3" xfId="6998"/>
    <cellStyle name="Normal 2 13 15 3 2" xfId="6999"/>
    <cellStyle name="Normal 2 13 15 3 3" xfId="7000"/>
    <cellStyle name="Normal 2 13 15 4" xfId="7001"/>
    <cellStyle name="Normal 2 13 15 5" xfId="7002"/>
    <cellStyle name="Normal 2 13 16" xfId="7003"/>
    <cellStyle name="Normal 2 13 16 2" xfId="7004"/>
    <cellStyle name="Normal 2 13 16 2 2" xfId="7005"/>
    <cellStyle name="Normal 2 13 16 2 3" xfId="7006"/>
    <cellStyle name="Normal 2 13 16 3" xfId="7007"/>
    <cellStyle name="Normal 2 13 16 3 2" xfId="7008"/>
    <cellStyle name="Normal 2 13 16 3 3" xfId="7009"/>
    <cellStyle name="Normal 2 13 16 4" xfId="7010"/>
    <cellStyle name="Normal 2 13 16 5" xfId="7011"/>
    <cellStyle name="Normal 2 13 17" xfId="7012"/>
    <cellStyle name="Normal 2 13 17 2" xfId="7013"/>
    <cellStyle name="Normal 2 13 17 2 2" xfId="7014"/>
    <cellStyle name="Normal 2 13 17 2 3" xfId="7015"/>
    <cellStyle name="Normal 2 13 17 3" xfId="7016"/>
    <cellStyle name="Normal 2 13 17 3 2" xfId="7017"/>
    <cellStyle name="Normal 2 13 17 3 3" xfId="7018"/>
    <cellStyle name="Normal 2 13 17 4" xfId="7019"/>
    <cellStyle name="Normal 2 13 17 5" xfId="7020"/>
    <cellStyle name="Normal 2 13 18" xfId="7021"/>
    <cellStyle name="Normal 2 13 18 2" xfId="7022"/>
    <cellStyle name="Normal 2 13 18 2 2" xfId="7023"/>
    <cellStyle name="Normal 2 13 18 2 3" xfId="7024"/>
    <cellStyle name="Normal 2 13 18 3" xfId="7025"/>
    <cellStyle name="Normal 2 13 18 3 2" xfId="7026"/>
    <cellStyle name="Normal 2 13 18 3 3" xfId="7027"/>
    <cellStyle name="Normal 2 13 18 4" xfId="7028"/>
    <cellStyle name="Normal 2 13 18 5" xfId="7029"/>
    <cellStyle name="Normal 2 13 19" xfId="7030"/>
    <cellStyle name="Normal 2 13 19 2" xfId="7031"/>
    <cellStyle name="Normal 2 13 19 2 2" xfId="7032"/>
    <cellStyle name="Normal 2 13 19 2 3" xfId="7033"/>
    <cellStyle name="Normal 2 13 19 3" xfId="7034"/>
    <cellStyle name="Normal 2 13 19 3 2" xfId="7035"/>
    <cellStyle name="Normal 2 13 19 3 3" xfId="7036"/>
    <cellStyle name="Normal 2 13 19 4" xfId="7037"/>
    <cellStyle name="Normal 2 13 19 5" xfId="7038"/>
    <cellStyle name="Normal 2 13 2" xfId="7039"/>
    <cellStyle name="Normal 2 13 2 2" xfId="7040"/>
    <cellStyle name="Normal 2 13 2 2 2" xfId="7041"/>
    <cellStyle name="Normal 2 13 2 2 3" xfId="7042"/>
    <cellStyle name="Normal 2 13 2 3" xfId="7043"/>
    <cellStyle name="Normal 2 13 2 3 2" xfId="7044"/>
    <cellStyle name="Normal 2 13 2 3 3" xfId="7045"/>
    <cellStyle name="Normal 2 13 2 4" xfId="7046"/>
    <cellStyle name="Normal 2 13 2 5" xfId="7047"/>
    <cellStyle name="Normal 2 13 20" xfId="7048"/>
    <cellStyle name="Normal 2 13 20 2" xfId="7049"/>
    <cellStyle name="Normal 2 13 20 2 2" xfId="7050"/>
    <cellStyle name="Normal 2 13 20 2 3" xfId="7051"/>
    <cellStyle name="Normal 2 13 20 3" xfId="7052"/>
    <cellStyle name="Normal 2 13 20 3 2" xfId="7053"/>
    <cellStyle name="Normal 2 13 20 3 3" xfId="7054"/>
    <cellStyle name="Normal 2 13 20 4" xfId="7055"/>
    <cellStyle name="Normal 2 13 20 5" xfId="7056"/>
    <cellStyle name="Normal 2 13 21" xfId="7057"/>
    <cellStyle name="Normal 2 13 21 2" xfId="7058"/>
    <cellStyle name="Normal 2 13 21 2 2" xfId="7059"/>
    <cellStyle name="Normal 2 13 21 2 3" xfId="7060"/>
    <cellStyle name="Normal 2 13 21 3" xfId="7061"/>
    <cellStyle name="Normal 2 13 21 3 2" xfId="7062"/>
    <cellStyle name="Normal 2 13 21 3 3" xfId="7063"/>
    <cellStyle name="Normal 2 13 21 4" xfId="7064"/>
    <cellStyle name="Normal 2 13 21 5" xfId="7065"/>
    <cellStyle name="Normal 2 13 22" xfId="7066"/>
    <cellStyle name="Normal 2 13 22 2" xfId="7067"/>
    <cellStyle name="Normal 2 13 22 2 2" xfId="7068"/>
    <cellStyle name="Normal 2 13 22 2 3" xfId="7069"/>
    <cellStyle name="Normal 2 13 22 3" xfId="7070"/>
    <cellStyle name="Normal 2 13 22 3 2" xfId="7071"/>
    <cellStyle name="Normal 2 13 22 3 3" xfId="7072"/>
    <cellStyle name="Normal 2 13 22 4" xfId="7073"/>
    <cellStyle name="Normal 2 13 22 5" xfId="7074"/>
    <cellStyle name="Normal 2 13 23" xfId="7075"/>
    <cellStyle name="Normal 2 13 23 2" xfId="7076"/>
    <cellStyle name="Normal 2 13 23 2 2" xfId="7077"/>
    <cellStyle name="Normal 2 13 23 2 3" xfId="7078"/>
    <cellStyle name="Normal 2 13 23 3" xfId="7079"/>
    <cellStyle name="Normal 2 13 23 3 2" xfId="7080"/>
    <cellStyle name="Normal 2 13 23 3 3" xfId="7081"/>
    <cellStyle name="Normal 2 13 23 4" xfId="7082"/>
    <cellStyle name="Normal 2 13 23 5" xfId="7083"/>
    <cellStyle name="Normal 2 13 24" xfId="7084"/>
    <cellStyle name="Normal 2 13 24 2" xfId="7085"/>
    <cellStyle name="Normal 2 13 24 3" xfId="7086"/>
    <cellStyle name="Normal 2 13 25" xfId="7087"/>
    <cellStyle name="Normal 2 13 25 2" xfId="7088"/>
    <cellStyle name="Normal 2 13 25 3" xfId="7089"/>
    <cellStyle name="Normal 2 13 26" xfId="7090"/>
    <cellStyle name="Normal 2 13 27" xfId="7091"/>
    <cellStyle name="Normal 2 13 3" xfId="7092"/>
    <cellStyle name="Normal 2 13 3 2" xfId="7093"/>
    <cellStyle name="Normal 2 13 3 2 2" xfId="7094"/>
    <cellStyle name="Normal 2 13 3 2 3" xfId="7095"/>
    <cellStyle name="Normal 2 13 3 3" xfId="7096"/>
    <cellStyle name="Normal 2 13 3 3 2" xfId="7097"/>
    <cellStyle name="Normal 2 13 3 3 3" xfId="7098"/>
    <cellStyle name="Normal 2 13 3 4" xfId="7099"/>
    <cellStyle name="Normal 2 13 3 5" xfId="7100"/>
    <cellStyle name="Normal 2 13 4" xfId="7101"/>
    <cellStyle name="Normal 2 13 4 2" xfId="7102"/>
    <cellStyle name="Normal 2 13 4 2 2" xfId="7103"/>
    <cellStyle name="Normal 2 13 4 2 3" xfId="7104"/>
    <cellStyle name="Normal 2 13 4 3" xfId="7105"/>
    <cellStyle name="Normal 2 13 4 3 2" xfId="7106"/>
    <cellStyle name="Normal 2 13 4 3 3" xfId="7107"/>
    <cellStyle name="Normal 2 13 4 4" xfId="7108"/>
    <cellStyle name="Normal 2 13 4 5" xfId="7109"/>
    <cellStyle name="Normal 2 13 5" xfId="7110"/>
    <cellStyle name="Normal 2 13 5 2" xfId="7111"/>
    <cellStyle name="Normal 2 13 5 2 2" xfId="7112"/>
    <cellStyle name="Normal 2 13 5 2 3" xfId="7113"/>
    <cellStyle name="Normal 2 13 5 3" xfId="7114"/>
    <cellStyle name="Normal 2 13 5 3 2" xfId="7115"/>
    <cellStyle name="Normal 2 13 5 3 3" xfId="7116"/>
    <cellStyle name="Normal 2 13 5 4" xfId="7117"/>
    <cellStyle name="Normal 2 13 5 5" xfId="7118"/>
    <cellStyle name="Normal 2 13 6" xfId="7119"/>
    <cellStyle name="Normal 2 13 6 2" xfId="7120"/>
    <cellStyle name="Normal 2 13 6 2 2" xfId="7121"/>
    <cellStyle name="Normal 2 13 6 2 3" xfId="7122"/>
    <cellStyle name="Normal 2 13 6 3" xfId="7123"/>
    <cellStyle name="Normal 2 13 6 3 2" xfId="7124"/>
    <cellStyle name="Normal 2 13 6 3 3" xfId="7125"/>
    <cellStyle name="Normal 2 13 6 4" xfId="7126"/>
    <cellStyle name="Normal 2 13 6 5" xfId="7127"/>
    <cellStyle name="Normal 2 13 7" xfId="7128"/>
    <cellStyle name="Normal 2 13 7 2" xfId="7129"/>
    <cellStyle name="Normal 2 13 7 2 2" xfId="7130"/>
    <cellStyle name="Normal 2 13 7 2 3" xfId="7131"/>
    <cellStyle name="Normal 2 13 7 3" xfId="7132"/>
    <cellStyle name="Normal 2 13 7 3 2" xfId="7133"/>
    <cellStyle name="Normal 2 13 7 3 3" xfId="7134"/>
    <cellStyle name="Normal 2 13 7 4" xfId="7135"/>
    <cellStyle name="Normal 2 13 7 5" xfId="7136"/>
    <cellStyle name="Normal 2 13 8" xfId="7137"/>
    <cellStyle name="Normal 2 13 8 2" xfId="7138"/>
    <cellStyle name="Normal 2 13 8 2 2" xfId="7139"/>
    <cellStyle name="Normal 2 13 8 2 3" xfId="7140"/>
    <cellStyle name="Normal 2 13 8 3" xfId="7141"/>
    <cellStyle name="Normal 2 13 8 3 2" xfId="7142"/>
    <cellStyle name="Normal 2 13 8 3 3" xfId="7143"/>
    <cellStyle name="Normal 2 13 8 4" xfId="7144"/>
    <cellStyle name="Normal 2 13 8 5" xfId="7145"/>
    <cellStyle name="Normal 2 13 9" xfId="7146"/>
    <cellStyle name="Normal 2 13 9 2" xfId="7147"/>
    <cellStyle name="Normal 2 13 9 2 2" xfId="7148"/>
    <cellStyle name="Normal 2 13 9 2 3" xfId="7149"/>
    <cellStyle name="Normal 2 13 9 3" xfId="7150"/>
    <cellStyle name="Normal 2 13 9 3 2" xfId="7151"/>
    <cellStyle name="Normal 2 13 9 3 3" xfId="7152"/>
    <cellStyle name="Normal 2 13 9 4" xfId="7153"/>
    <cellStyle name="Normal 2 13 9 5" xfId="7154"/>
    <cellStyle name="Normal 2 130" xfId="7155"/>
    <cellStyle name="Normal 2 130 2" xfId="7156"/>
    <cellStyle name="Normal 2 130 2 2" xfId="7157"/>
    <cellStyle name="Normal 2 130 2 3" xfId="7158"/>
    <cellStyle name="Normal 2 130 3" xfId="7159"/>
    <cellStyle name="Normal 2 130 3 2" xfId="7160"/>
    <cellStyle name="Normal 2 130 3 3" xfId="7161"/>
    <cellStyle name="Normal 2 130 4" xfId="7162"/>
    <cellStyle name="Normal 2 130 5" xfId="7163"/>
    <cellStyle name="Normal 2 131" xfId="7164"/>
    <cellStyle name="Normal 2 131 2" xfId="7165"/>
    <cellStyle name="Normal 2 131 2 2" xfId="7166"/>
    <cellStyle name="Normal 2 131 2 3" xfId="7167"/>
    <cellStyle name="Normal 2 131 3" xfId="7168"/>
    <cellStyle name="Normal 2 131 3 2" xfId="7169"/>
    <cellStyle name="Normal 2 131 3 3" xfId="7170"/>
    <cellStyle name="Normal 2 131 4" xfId="7171"/>
    <cellStyle name="Normal 2 131 5" xfId="7172"/>
    <cellStyle name="Normal 2 132" xfId="7173"/>
    <cellStyle name="Normal 2 132 2" xfId="7174"/>
    <cellStyle name="Normal 2 132 2 2" xfId="7175"/>
    <cellStyle name="Normal 2 132 2 3" xfId="7176"/>
    <cellStyle name="Normal 2 132 3" xfId="7177"/>
    <cellStyle name="Normal 2 132 3 2" xfId="7178"/>
    <cellStyle name="Normal 2 132 3 3" xfId="7179"/>
    <cellStyle name="Normal 2 132 4" xfId="7180"/>
    <cellStyle name="Normal 2 132 5" xfId="7181"/>
    <cellStyle name="Normal 2 133" xfId="7182"/>
    <cellStyle name="Normal 2 133 2" xfId="7183"/>
    <cellStyle name="Normal 2 133 2 2" xfId="7184"/>
    <cellStyle name="Normal 2 133 2 3" xfId="7185"/>
    <cellStyle name="Normal 2 133 3" xfId="7186"/>
    <cellStyle name="Normal 2 133 3 2" xfId="7187"/>
    <cellStyle name="Normal 2 133 3 3" xfId="7188"/>
    <cellStyle name="Normal 2 133 4" xfId="7189"/>
    <cellStyle name="Normal 2 133 5" xfId="7190"/>
    <cellStyle name="Normal 2 134" xfId="7191"/>
    <cellStyle name="Normal 2 134 2" xfId="7192"/>
    <cellStyle name="Normal 2 134 2 2" xfId="7193"/>
    <cellStyle name="Normal 2 134 2 3" xfId="7194"/>
    <cellStyle name="Normal 2 134 3" xfId="7195"/>
    <cellStyle name="Normal 2 134 3 2" xfId="7196"/>
    <cellStyle name="Normal 2 134 3 3" xfId="7197"/>
    <cellStyle name="Normal 2 134 4" xfId="7198"/>
    <cellStyle name="Normal 2 134 5" xfId="7199"/>
    <cellStyle name="Normal 2 135" xfId="7200"/>
    <cellStyle name="Normal 2 135 2" xfId="7201"/>
    <cellStyle name="Normal 2 135 2 2" xfId="7202"/>
    <cellStyle name="Normal 2 135 2 3" xfId="7203"/>
    <cellStyle name="Normal 2 135 3" xfId="7204"/>
    <cellStyle name="Normal 2 135 3 2" xfId="7205"/>
    <cellStyle name="Normal 2 135 3 3" xfId="7206"/>
    <cellStyle name="Normal 2 135 4" xfId="7207"/>
    <cellStyle name="Normal 2 135 5" xfId="7208"/>
    <cellStyle name="Normal 2 136" xfId="7209"/>
    <cellStyle name="Normal 2 136 2" xfId="7210"/>
    <cellStyle name="Normal 2 136 2 2" xfId="7211"/>
    <cellStyle name="Normal 2 136 2 3" xfId="7212"/>
    <cellStyle name="Normal 2 136 3" xfId="7213"/>
    <cellStyle name="Normal 2 136 3 2" xfId="7214"/>
    <cellStyle name="Normal 2 136 3 3" xfId="7215"/>
    <cellStyle name="Normal 2 136 4" xfId="7216"/>
    <cellStyle name="Normal 2 136 5" xfId="7217"/>
    <cellStyle name="Normal 2 137" xfId="7218"/>
    <cellStyle name="Normal 2 137 2" xfId="7219"/>
    <cellStyle name="Normal 2 137 2 2" xfId="7220"/>
    <cellStyle name="Normal 2 137 2 3" xfId="7221"/>
    <cellStyle name="Normal 2 137 3" xfId="7222"/>
    <cellStyle name="Normal 2 137 3 2" xfId="7223"/>
    <cellStyle name="Normal 2 137 3 3" xfId="7224"/>
    <cellStyle name="Normal 2 137 4" xfId="7225"/>
    <cellStyle name="Normal 2 137 5" xfId="7226"/>
    <cellStyle name="Normal 2 138" xfId="7227"/>
    <cellStyle name="Normal 2 138 2" xfId="7228"/>
    <cellStyle name="Normal 2 138 2 2" xfId="7229"/>
    <cellStyle name="Normal 2 138 2 3" xfId="7230"/>
    <cellStyle name="Normal 2 138 3" xfId="7231"/>
    <cellStyle name="Normal 2 138 3 2" xfId="7232"/>
    <cellStyle name="Normal 2 138 3 3" xfId="7233"/>
    <cellStyle name="Normal 2 138 4" xfId="7234"/>
    <cellStyle name="Normal 2 138 5" xfId="7235"/>
    <cellStyle name="Normal 2 139" xfId="7236"/>
    <cellStyle name="Normal 2 139 2" xfId="7237"/>
    <cellStyle name="Normal 2 139 2 2" xfId="7238"/>
    <cellStyle name="Normal 2 139 2 3" xfId="7239"/>
    <cellStyle name="Normal 2 139 3" xfId="7240"/>
    <cellStyle name="Normal 2 139 3 2" xfId="7241"/>
    <cellStyle name="Normal 2 139 3 3" xfId="7242"/>
    <cellStyle name="Normal 2 139 4" xfId="7243"/>
    <cellStyle name="Normal 2 139 5" xfId="7244"/>
    <cellStyle name="Normal 2 14" xfId="7245"/>
    <cellStyle name="Normal 2 14 10" xfId="7246"/>
    <cellStyle name="Normal 2 14 10 2" xfId="7247"/>
    <cellStyle name="Normal 2 14 10 2 2" xfId="7248"/>
    <cellStyle name="Normal 2 14 10 2 3" xfId="7249"/>
    <cellStyle name="Normal 2 14 10 3" xfId="7250"/>
    <cellStyle name="Normal 2 14 10 3 2" xfId="7251"/>
    <cellStyle name="Normal 2 14 10 3 3" xfId="7252"/>
    <cellStyle name="Normal 2 14 10 4" xfId="7253"/>
    <cellStyle name="Normal 2 14 10 5" xfId="7254"/>
    <cellStyle name="Normal 2 14 11" xfId="7255"/>
    <cellStyle name="Normal 2 14 11 2" xfId="7256"/>
    <cellStyle name="Normal 2 14 11 2 2" xfId="7257"/>
    <cellStyle name="Normal 2 14 11 2 3" xfId="7258"/>
    <cellStyle name="Normal 2 14 11 3" xfId="7259"/>
    <cellStyle name="Normal 2 14 11 3 2" xfId="7260"/>
    <cellStyle name="Normal 2 14 11 3 3" xfId="7261"/>
    <cellStyle name="Normal 2 14 11 4" xfId="7262"/>
    <cellStyle name="Normal 2 14 11 5" xfId="7263"/>
    <cellStyle name="Normal 2 14 12" xfId="7264"/>
    <cellStyle name="Normal 2 14 12 2" xfId="7265"/>
    <cellStyle name="Normal 2 14 12 2 2" xfId="7266"/>
    <cellStyle name="Normal 2 14 12 2 3" xfId="7267"/>
    <cellStyle name="Normal 2 14 12 3" xfId="7268"/>
    <cellStyle name="Normal 2 14 12 3 2" xfId="7269"/>
    <cellStyle name="Normal 2 14 12 3 3" xfId="7270"/>
    <cellStyle name="Normal 2 14 12 4" xfId="7271"/>
    <cellStyle name="Normal 2 14 12 5" xfId="7272"/>
    <cellStyle name="Normal 2 14 13" xfId="7273"/>
    <cellStyle name="Normal 2 14 13 2" xfId="7274"/>
    <cellStyle name="Normal 2 14 13 2 2" xfId="7275"/>
    <cellStyle name="Normal 2 14 13 2 3" xfId="7276"/>
    <cellStyle name="Normal 2 14 13 3" xfId="7277"/>
    <cellStyle name="Normal 2 14 13 3 2" xfId="7278"/>
    <cellStyle name="Normal 2 14 13 3 3" xfId="7279"/>
    <cellStyle name="Normal 2 14 13 4" xfId="7280"/>
    <cellStyle name="Normal 2 14 13 5" xfId="7281"/>
    <cellStyle name="Normal 2 14 14" xfId="7282"/>
    <cellStyle name="Normal 2 14 14 2" xfId="7283"/>
    <cellStyle name="Normal 2 14 14 2 2" xfId="7284"/>
    <cellStyle name="Normal 2 14 14 2 3" xfId="7285"/>
    <cellStyle name="Normal 2 14 14 3" xfId="7286"/>
    <cellStyle name="Normal 2 14 14 3 2" xfId="7287"/>
    <cellStyle name="Normal 2 14 14 3 3" xfId="7288"/>
    <cellStyle name="Normal 2 14 14 4" xfId="7289"/>
    <cellStyle name="Normal 2 14 14 5" xfId="7290"/>
    <cellStyle name="Normal 2 14 15" xfId="7291"/>
    <cellStyle name="Normal 2 14 15 2" xfId="7292"/>
    <cellStyle name="Normal 2 14 15 2 2" xfId="7293"/>
    <cellStyle name="Normal 2 14 15 2 3" xfId="7294"/>
    <cellStyle name="Normal 2 14 15 3" xfId="7295"/>
    <cellStyle name="Normal 2 14 15 3 2" xfId="7296"/>
    <cellStyle name="Normal 2 14 15 3 3" xfId="7297"/>
    <cellStyle name="Normal 2 14 15 4" xfId="7298"/>
    <cellStyle name="Normal 2 14 15 5" xfId="7299"/>
    <cellStyle name="Normal 2 14 16" xfId="7300"/>
    <cellStyle name="Normal 2 14 16 2" xfId="7301"/>
    <cellStyle name="Normal 2 14 16 2 2" xfId="7302"/>
    <cellStyle name="Normal 2 14 16 2 3" xfId="7303"/>
    <cellStyle name="Normal 2 14 16 3" xfId="7304"/>
    <cellStyle name="Normal 2 14 16 3 2" xfId="7305"/>
    <cellStyle name="Normal 2 14 16 3 3" xfId="7306"/>
    <cellStyle name="Normal 2 14 16 4" xfId="7307"/>
    <cellStyle name="Normal 2 14 16 5" xfId="7308"/>
    <cellStyle name="Normal 2 14 17" xfId="7309"/>
    <cellStyle name="Normal 2 14 17 2" xfId="7310"/>
    <cellStyle name="Normal 2 14 17 2 2" xfId="7311"/>
    <cellStyle name="Normal 2 14 17 2 3" xfId="7312"/>
    <cellStyle name="Normal 2 14 17 3" xfId="7313"/>
    <cellStyle name="Normal 2 14 17 3 2" xfId="7314"/>
    <cellStyle name="Normal 2 14 17 3 3" xfId="7315"/>
    <cellStyle name="Normal 2 14 17 4" xfId="7316"/>
    <cellStyle name="Normal 2 14 17 5" xfId="7317"/>
    <cellStyle name="Normal 2 14 18" xfId="7318"/>
    <cellStyle name="Normal 2 14 18 2" xfId="7319"/>
    <cellStyle name="Normal 2 14 18 2 2" xfId="7320"/>
    <cellStyle name="Normal 2 14 18 2 3" xfId="7321"/>
    <cellStyle name="Normal 2 14 18 3" xfId="7322"/>
    <cellStyle name="Normal 2 14 18 3 2" xfId="7323"/>
    <cellStyle name="Normal 2 14 18 3 3" xfId="7324"/>
    <cellStyle name="Normal 2 14 18 4" xfId="7325"/>
    <cellStyle name="Normal 2 14 18 5" xfId="7326"/>
    <cellStyle name="Normal 2 14 19" xfId="7327"/>
    <cellStyle name="Normal 2 14 19 2" xfId="7328"/>
    <cellStyle name="Normal 2 14 19 2 2" xfId="7329"/>
    <cellStyle name="Normal 2 14 19 2 3" xfId="7330"/>
    <cellStyle name="Normal 2 14 19 3" xfId="7331"/>
    <cellStyle name="Normal 2 14 19 3 2" xfId="7332"/>
    <cellStyle name="Normal 2 14 19 3 3" xfId="7333"/>
    <cellStyle name="Normal 2 14 19 4" xfId="7334"/>
    <cellStyle name="Normal 2 14 19 5" xfId="7335"/>
    <cellStyle name="Normal 2 14 2" xfId="7336"/>
    <cellStyle name="Normal 2 14 2 2" xfId="7337"/>
    <cellStyle name="Normal 2 14 2 2 2" xfId="7338"/>
    <cellStyle name="Normal 2 14 2 2 3" xfId="7339"/>
    <cellStyle name="Normal 2 14 2 3" xfId="7340"/>
    <cellStyle name="Normal 2 14 2 3 2" xfId="7341"/>
    <cellStyle name="Normal 2 14 2 3 3" xfId="7342"/>
    <cellStyle name="Normal 2 14 2 4" xfId="7343"/>
    <cellStyle name="Normal 2 14 2 5" xfId="7344"/>
    <cellStyle name="Normal 2 14 20" xfId="7345"/>
    <cellStyle name="Normal 2 14 20 2" xfId="7346"/>
    <cellStyle name="Normal 2 14 20 2 2" xfId="7347"/>
    <cellStyle name="Normal 2 14 20 2 3" xfId="7348"/>
    <cellStyle name="Normal 2 14 20 3" xfId="7349"/>
    <cellStyle name="Normal 2 14 20 3 2" xfId="7350"/>
    <cellStyle name="Normal 2 14 20 3 3" xfId="7351"/>
    <cellStyle name="Normal 2 14 20 4" xfId="7352"/>
    <cellStyle name="Normal 2 14 20 5" xfId="7353"/>
    <cellStyle name="Normal 2 14 21" xfId="7354"/>
    <cellStyle name="Normal 2 14 21 2" xfId="7355"/>
    <cellStyle name="Normal 2 14 21 2 2" xfId="7356"/>
    <cellStyle name="Normal 2 14 21 2 3" xfId="7357"/>
    <cellStyle name="Normal 2 14 21 3" xfId="7358"/>
    <cellStyle name="Normal 2 14 21 3 2" xfId="7359"/>
    <cellStyle name="Normal 2 14 21 3 3" xfId="7360"/>
    <cellStyle name="Normal 2 14 21 4" xfId="7361"/>
    <cellStyle name="Normal 2 14 21 5" xfId="7362"/>
    <cellStyle name="Normal 2 14 22" xfId="7363"/>
    <cellStyle name="Normal 2 14 22 2" xfId="7364"/>
    <cellStyle name="Normal 2 14 22 2 2" xfId="7365"/>
    <cellStyle name="Normal 2 14 22 2 3" xfId="7366"/>
    <cellStyle name="Normal 2 14 22 3" xfId="7367"/>
    <cellStyle name="Normal 2 14 22 3 2" xfId="7368"/>
    <cellStyle name="Normal 2 14 22 3 3" xfId="7369"/>
    <cellStyle name="Normal 2 14 22 4" xfId="7370"/>
    <cellStyle name="Normal 2 14 22 5" xfId="7371"/>
    <cellStyle name="Normal 2 14 23" xfId="7372"/>
    <cellStyle name="Normal 2 14 23 2" xfId="7373"/>
    <cellStyle name="Normal 2 14 23 2 2" xfId="7374"/>
    <cellStyle name="Normal 2 14 23 2 3" xfId="7375"/>
    <cellStyle name="Normal 2 14 23 3" xfId="7376"/>
    <cellStyle name="Normal 2 14 23 3 2" xfId="7377"/>
    <cellStyle name="Normal 2 14 23 3 3" xfId="7378"/>
    <cellStyle name="Normal 2 14 23 4" xfId="7379"/>
    <cellStyle name="Normal 2 14 23 5" xfId="7380"/>
    <cellStyle name="Normal 2 14 24" xfId="7381"/>
    <cellStyle name="Normal 2 14 24 2" xfId="7382"/>
    <cellStyle name="Normal 2 14 24 3" xfId="7383"/>
    <cellStyle name="Normal 2 14 25" xfId="7384"/>
    <cellStyle name="Normal 2 14 25 2" xfId="7385"/>
    <cellStyle name="Normal 2 14 25 3" xfId="7386"/>
    <cellStyle name="Normal 2 14 26" xfId="7387"/>
    <cellStyle name="Normal 2 14 27" xfId="7388"/>
    <cellStyle name="Normal 2 14 3" xfId="7389"/>
    <cellStyle name="Normal 2 14 3 2" xfId="7390"/>
    <cellStyle name="Normal 2 14 3 2 2" xfId="7391"/>
    <cellStyle name="Normal 2 14 3 2 3" xfId="7392"/>
    <cellStyle name="Normal 2 14 3 3" xfId="7393"/>
    <cellStyle name="Normal 2 14 3 3 2" xfId="7394"/>
    <cellStyle name="Normal 2 14 3 3 3" xfId="7395"/>
    <cellStyle name="Normal 2 14 3 4" xfId="7396"/>
    <cellStyle name="Normal 2 14 3 5" xfId="7397"/>
    <cellStyle name="Normal 2 14 4" xfId="7398"/>
    <cellStyle name="Normal 2 14 4 2" xfId="7399"/>
    <cellStyle name="Normal 2 14 4 2 2" xfId="7400"/>
    <cellStyle name="Normal 2 14 4 2 3" xfId="7401"/>
    <cellStyle name="Normal 2 14 4 3" xfId="7402"/>
    <cellStyle name="Normal 2 14 4 3 2" xfId="7403"/>
    <cellStyle name="Normal 2 14 4 3 3" xfId="7404"/>
    <cellStyle name="Normal 2 14 4 4" xfId="7405"/>
    <cellStyle name="Normal 2 14 4 5" xfId="7406"/>
    <cellStyle name="Normal 2 14 5" xfId="7407"/>
    <cellStyle name="Normal 2 14 5 2" xfId="7408"/>
    <cellStyle name="Normal 2 14 5 2 2" xfId="7409"/>
    <cellStyle name="Normal 2 14 5 2 3" xfId="7410"/>
    <cellStyle name="Normal 2 14 5 3" xfId="7411"/>
    <cellStyle name="Normal 2 14 5 3 2" xfId="7412"/>
    <cellStyle name="Normal 2 14 5 3 3" xfId="7413"/>
    <cellStyle name="Normal 2 14 5 4" xfId="7414"/>
    <cellStyle name="Normal 2 14 5 5" xfId="7415"/>
    <cellStyle name="Normal 2 14 6" xfId="7416"/>
    <cellStyle name="Normal 2 14 6 2" xfId="7417"/>
    <cellStyle name="Normal 2 14 6 2 2" xfId="7418"/>
    <cellStyle name="Normal 2 14 6 2 3" xfId="7419"/>
    <cellStyle name="Normal 2 14 6 3" xfId="7420"/>
    <cellStyle name="Normal 2 14 6 3 2" xfId="7421"/>
    <cellStyle name="Normal 2 14 6 3 3" xfId="7422"/>
    <cellStyle name="Normal 2 14 6 4" xfId="7423"/>
    <cellStyle name="Normal 2 14 6 5" xfId="7424"/>
    <cellStyle name="Normal 2 14 7" xfId="7425"/>
    <cellStyle name="Normal 2 14 7 2" xfId="7426"/>
    <cellStyle name="Normal 2 14 7 2 2" xfId="7427"/>
    <cellStyle name="Normal 2 14 7 2 3" xfId="7428"/>
    <cellStyle name="Normal 2 14 7 3" xfId="7429"/>
    <cellStyle name="Normal 2 14 7 3 2" xfId="7430"/>
    <cellStyle name="Normal 2 14 7 3 3" xfId="7431"/>
    <cellStyle name="Normal 2 14 7 4" xfId="7432"/>
    <cellStyle name="Normal 2 14 7 5" xfId="7433"/>
    <cellStyle name="Normal 2 14 8" xfId="7434"/>
    <cellStyle name="Normal 2 14 8 2" xfId="7435"/>
    <cellStyle name="Normal 2 14 8 2 2" xfId="7436"/>
    <cellStyle name="Normal 2 14 8 2 3" xfId="7437"/>
    <cellStyle name="Normal 2 14 8 3" xfId="7438"/>
    <cellStyle name="Normal 2 14 8 3 2" xfId="7439"/>
    <cellStyle name="Normal 2 14 8 3 3" xfId="7440"/>
    <cellStyle name="Normal 2 14 8 4" xfId="7441"/>
    <cellStyle name="Normal 2 14 8 5" xfId="7442"/>
    <cellStyle name="Normal 2 14 9" xfId="7443"/>
    <cellStyle name="Normal 2 14 9 2" xfId="7444"/>
    <cellStyle name="Normal 2 14 9 2 2" xfId="7445"/>
    <cellStyle name="Normal 2 14 9 2 3" xfId="7446"/>
    <cellStyle name="Normal 2 14 9 3" xfId="7447"/>
    <cellStyle name="Normal 2 14 9 3 2" xfId="7448"/>
    <cellStyle name="Normal 2 14 9 3 3" xfId="7449"/>
    <cellStyle name="Normal 2 14 9 4" xfId="7450"/>
    <cellStyle name="Normal 2 14 9 5" xfId="7451"/>
    <cellStyle name="Normal 2 140" xfId="7452"/>
    <cellStyle name="Normal 2 140 2" xfId="7453"/>
    <cellStyle name="Normal 2 140 2 2" xfId="7454"/>
    <cellStyle name="Normal 2 140 2 3" xfId="7455"/>
    <cellStyle name="Normal 2 140 3" xfId="7456"/>
    <cellStyle name="Normal 2 140 3 2" xfId="7457"/>
    <cellStyle name="Normal 2 140 3 3" xfId="7458"/>
    <cellStyle name="Normal 2 140 4" xfId="7459"/>
    <cellStyle name="Normal 2 140 5" xfId="7460"/>
    <cellStyle name="Normal 2 141" xfId="7461"/>
    <cellStyle name="Normal 2 141 2" xfId="7462"/>
    <cellStyle name="Normal 2 141 2 2" xfId="7463"/>
    <cellStyle name="Normal 2 141 2 3" xfId="7464"/>
    <cellStyle name="Normal 2 141 3" xfId="7465"/>
    <cellStyle name="Normal 2 141 3 2" xfId="7466"/>
    <cellStyle name="Normal 2 141 3 3" xfId="7467"/>
    <cellStyle name="Normal 2 141 4" xfId="7468"/>
    <cellStyle name="Normal 2 141 5" xfId="7469"/>
    <cellStyle name="Normal 2 142" xfId="7470"/>
    <cellStyle name="Normal 2 142 2" xfId="7471"/>
    <cellStyle name="Normal 2 142 2 2" xfId="7472"/>
    <cellStyle name="Normal 2 142 2 3" xfId="7473"/>
    <cellStyle name="Normal 2 142 3" xfId="7474"/>
    <cellStyle name="Normal 2 142 3 2" xfId="7475"/>
    <cellStyle name="Normal 2 142 3 3" xfId="7476"/>
    <cellStyle name="Normal 2 142 4" xfId="7477"/>
    <cellStyle name="Normal 2 142 5" xfId="7478"/>
    <cellStyle name="Normal 2 143" xfId="7479"/>
    <cellStyle name="Normal 2 143 2" xfId="7480"/>
    <cellStyle name="Normal 2 143 2 2" xfId="7481"/>
    <cellStyle name="Normal 2 143 2 3" xfId="7482"/>
    <cellStyle name="Normal 2 143 3" xfId="7483"/>
    <cellStyle name="Normal 2 143 3 2" xfId="7484"/>
    <cellStyle name="Normal 2 143 3 3" xfId="7485"/>
    <cellStyle name="Normal 2 143 4" xfId="7486"/>
    <cellStyle name="Normal 2 143 5" xfId="7487"/>
    <cellStyle name="Normal 2 144" xfId="7488"/>
    <cellStyle name="Normal 2 144 2" xfId="7489"/>
    <cellStyle name="Normal 2 144 2 2" xfId="7490"/>
    <cellStyle name="Normal 2 144 2 3" xfId="7491"/>
    <cellStyle name="Normal 2 144 3" xfId="7492"/>
    <cellStyle name="Normal 2 144 3 2" xfId="7493"/>
    <cellStyle name="Normal 2 144 3 3" xfId="7494"/>
    <cellStyle name="Normal 2 144 4" xfId="7495"/>
    <cellStyle name="Normal 2 144 5" xfId="7496"/>
    <cellStyle name="Normal 2 145" xfId="7497"/>
    <cellStyle name="Normal 2 145 2" xfId="7498"/>
    <cellStyle name="Normal 2 145 2 2" xfId="7499"/>
    <cellStyle name="Normal 2 145 2 3" xfId="7500"/>
    <cellStyle name="Normal 2 145 3" xfId="7501"/>
    <cellStyle name="Normal 2 145 3 2" xfId="7502"/>
    <cellStyle name="Normal 2 145 3 3" xfId="7503"/>
    <cellStyle name="Normal 2 145 4" xfId="7504"/>
    <cellStyle name="Normal 2 145 5" xfId="7505"/>
    <cellStyle name="Normal 2 146" xfId="7506"/>
    <cellStyle name="Normal 2 146 2" xfId="7507"/>
    <cellStyle name="Normal 2 146 2 2" xfId="7508"/>
    <cellStyle name="Normal 2 146 2 3" xfId="7509"/>
    <cellStyle name="Normal 2 146 3" xfId="7510"/>
    <cellStyle name="Normal 2 146 3 2" xfId="7511"/>
    <cellStyle name="Normal 2 146 3 3" xfId="7512"/>
    <cellStyle name="Normal 2 146 4" xfId="7513"/>
    <cellStyle name="Normal 2 146 5" xfId="7514"/>
    <cellStyle name="Normal 2 147" xfId="7515"/>
    <cellStyle name="Normal 2 147 2" xfId="7516"/>
    <cellStyle name="Normal 2 147 2 2" xfId="7517"/>
    <cellStyle name="Normal 2 147 2 3" xfId="7518"/>
    <cellStyle name="Normal 2 147 3" xfId="7519"/>
    <cellStyle name="Normal 2 147 3 2" xfId="7520"/>
    <cellStyle name="Normal 2 147 3 3" xfId="7521"/>
    <cellStyle name="Normal 2 147 4" xfId="7522"/>
    <cellStyle name="Normal 2 147 5" xfId="7523"/>
    <cellStyle name="Normal 2 148" xfId="7524"/>
    <cellStyle name="Normal 2 148 2" xfId="7525"/>
    <cellStyle name="Normal 2 148 2 2" xfId="7526"/>
    <cellStyle name="Normal 2 148 2 3" xfId="7527"/>
    <cellStyle name="Normal 2 148 3" xfId="7528"/>
    <cellStyle name="Normal 2 148 3 2" xfId="7529"/>
    <cellStyle name="Normal 2 148 3 3" xfId="7530"/>
    <cellStyle name="Normal 2 148 4" xfId="7531"/>
    <cellStyle name="Normal 2 148 5" xfId="7532"/>
    <cellStyle name="Normal 2 149" xfId="7533"/>
    <cellStyle name="Normal 2 149 2" xfId="7534"/>
    <cellStyle name="Normal 2 149 2 2" xfId="7535"/>
    <cellStyle name="Normal 2 149 2 3" xfId="7536"/>
    <cellStyle name="Normal 2 149 3" xfId="7537"/>
    <cellStyle name="Normal 2 149 3 2" xfId="7538"/>
    <cellStyle name="Normal 2 149 3 3" xfId="7539"/>
    <cellStyle name="Normal 2 149 4" xfId="7540"/>
    <cellStyle name="Normal 2 149 5" xfId="7541"/>
    <cellStyle name="Normal 2 15" xfId="7542"/>
    <cellStyle name="Normal 2 15 10" xfId="7543"/>
    <cellStyle name="Normal 2 15 10 2" xfId="7544"/>
    <cellStyle name="Normal 2 15 10 2 2" xfId="7545"/>
    <cellStyle name="Normal 2 15 10 2 3" xfId="7546"/>
    <cellStyle name="Normal 2 15 10 3" xfId="7547"/>
    <cellStyle name="Normal 2 15 10 3 2" xfId="7548"/>
    <cellStyle name="Normal 2 15 10 3 3" xfId="7549"/>
    <cellStyle name="Normal 2 15 10 4" xfId="7550"/>
    <cellStyle name="Normal 2 15 10 5" xfId="7551"/>
    <cellStyle name="Normal 2 15 11" xfId="7552"/>
    <cellStyle name="Normal 2 15 11 2" xfId="7553"/>
    <cellStyle name="Normal 2 15 11 2 2" xfId="7554"/>
    <cellStyle name="Normal 2 15 11 2 3" xfId="7555"/>
    <cellStyle name="Normal 2 15 11 3" xfId="7556"/>
    <cellStyle name="Normal 2 15 11 3 2" xfId="7557"/>
    <cellStyle name="Normal 2 15 11 3 3" xfId="7558"/>
    <cellStyle name="Normal 2 15 11 4" xfId="7559"/>
    <cellStyle name="Normal 2 15 11 5" xfId="7560"/>
    <cellStyle name="Normal 2 15 12" xfId="7561"/>
    <cellStyle name="Normal 2 15 12 2" xfId="7562"/>
    <cellStyle name="Normal 2 15 12 2 2" xfId="7563"/>
    <cellStyle name="Normal 2 15 12 2 3" xfId="7564"/>
    <cellStyle name="Normal 2 15 12 3" xfId="7565"/>
    <cellStyle name="Normal 2 15 12 3 2" xfId="7566"/>
    <cellStyle name="Normal 2 15 12 3 3" xfId="7567"/>
    <cellStyle name="Normal 2 15 12 4" xfId="7568"/>
    <cellStyle name="Normal 2 15 12 5" xfId="7569"/>
    <cellStyle name="Normal 2 15 13" xfId="7570"/>
    <cellStyle name="Normal 2 15 13 2" xfId="7571"/>
    <cellStyle name="Normal 2 15 13 2 2" xfId="7572"/>
    <cellStyle name="Normal 2 15 13 2 3" xfId="7573"/>
    <cellStyle name="Normal 2 15 13 3" xfId="7574"/>
    <cellStyle name="Normal 2 15 13 3 2" xfId="7575"/>
    <cellStyle name="Normal 2 15 13 3 3" xfId="7576"/>
    <cellStyle name="Normal 2 15 13 4" xfId="7577"/>
    <cellStyle name="Normal 2 15 13 5" xfId="7578"/>
    <cellStyle name="Normal 2 15 14" xfId="7579"/>
    <cellStyle name="Normal 2 15 14 2" xfId="7580"/>
    <cellStyle name="Normal 2 15 14 2 2" xfId="7581"/>
    <cellStyle name="Normal 2 15 14 2 3" xfId="7582"/>
    <cellStyle name="Normal 2 15 14 3" xfId="7583"/>
    <cellStyle name="Normal 2 15 14 3 2" xfId="7584"/>
    <cellStyle name="Normal 2 15 14 3 3" xfId="7585"/>
    <cellStyle name="Normal 2 15 14 4" xfId="7586"/>
    <cellStyle name="Normal 2 15 14 5" xfId="7587"/>
    <cellStyle name="Normal 2 15 15" xfId="7588"/>
    <cellStyle name="Normal 2 15 15 2" xfId="7589"/>
    <cellStyle name="Normal 2 15 15 2 2" xfId="7590"/>
    <cellStyle name="Normal 2 15 15 2 3" xfId="7591"/>
    <cellStyle name="Normal 2 15 15 3" xfId="7592"/>
    <cellStyle name="Normal 2 15 15 3 2" xfId="7593"/>
    <cellStyle name="Normal 2 15 15 3 3" xfId="7594"/>
    <cellStyle name="Normal 2 15 15 4" xfId="7595"/>
    <cellStyle name="Normal 2 15 15 5" xfId="7596"/>
    <cellStyle name="Normal 2 15 16" xfId="7597"/>
    <cellStyle name="Normal 2 15 16 2" xfId="7598"/>
    <cellStyle name="Normal 2 15 16 2 2" xfId="7599"/>
    <cellStyle name="Normal 2 15 16 2 3" xfId="7600"/>
    <cellStyle name="Normal 2 15 16 3" xfId="7601"/>
    <cellStyle name="Normal 2 15 16 3 2" xfId="7602"/>
    <cellStyle name="Normal 2 15 16 3 3" xfId="7603"/>
    <cellStyle name="Normal 2 15 16 4" xfId="7604"/>
    <cellStyle name="Normal 2 15 16 5" xfId="7605"/>
    <cellStyle name="Normal 2 15 17" xfId="7606"/>
    <cellStyle name="Normal 2 15 17 2" xfId="7607"/>
    <cellStyle name="Normal 2 15 17 2 2" xfId="7608"/>
    <cellStyle name="Normal 2 15 17 2 3" xfId="7609"/>
    <cellStyle name="Normal 2 15 17 3" xfId="7610"/>
    <cellStyle name="Normal 2 15 17 3 2" xfId="7611"/>
    <cellStyle name="Normal 2 15 17 3 3" xfId="7612"/>
    <cellStyle name="Normal 2 15 17 4" xfId="7613"/>
    <cellStyle name="Normal 2 15 17 5" xfId="7614"/>
    <cellStyle name="Normal 2 15 18" xfId="7615"/>
    <cellStyle name="Normal 2 15 18 2" xfId="7616"/>
    <cellStyle name="Normal 2 15 18 2 2" xfId="7617"/>
    <cellStyle name="Normal 2 15 18 2 3" xfId="7618"/>
    <cellStyle name="Normal 2 15 18 3" xfId="7619"/>
    <cellStyle name="Normal 2 15 18 3 2" xfId="7620"/>
    <cellStyle name="Normal 2 15 18 3 3" xfId="7621"/>
    <cellStyle name="Normal 2 15 18 4" xfId="7622"/>
    <cellStyle name="Normal 2 15 18 5" xfId="7623"/>
    <cellStyle name="Normal 2 15 19" xfId="7624"/>
    <cellStyle name="Normal 2 15 19 2" xfId="7625"/>
    <cellStyle name="Normal 2 15 19 2 2" xfId="7626"/>
    <cellStyle name="Normal 2 15 19 2 3" xfId="7627"/>
    <cellStyle name="Normal 2 15 19 3" xfId="7628"/>
    <cellStyle name="Normal 2 15 19 3 2" xfId="7629"/>
    <cellStyle name="Normal 2 15 19 3 3" xfId="7630"/>
    <cellStyle name="Normal 2 15 19 4" xfId="7631"/>
    <cellStyle name="Normal 2 15 19 5" xfId="7632"/>
    <cellStyle name="Normal 2 15 2" xfId="7633"/>
    <cellStyle name="Normal 2 15 2 2" xfId="7634"/>
    <cellStyle name="Normal 2 15 2 2 2" xfId="7635"/>
    <cellStyle name="Normal 2 15 2 2 3" xfId="7636"/>
    <cellStyle name="Normal 2 15 2 3" xfId="7637"/>
    <cellStyle name="Normal 2 15 2 3 2" xfId="7638"/>
    <cellStyle name="Normal 2 15 2 3 3" xfId="7639"/>
    <cellStyle name="Normal 2 15 2 4" xfId="7640"/>
    <cellStyle name="Normal 2 15 2 5" xfId="7641"/>
    <cellStyle name="Normal 2 15 20" xfId="7642"/>
    <cellStyle name="Normal 2 15 20 2" xfId="7643"/>
    <cellStyle name="Normal 2 15 20 2 2" xfId="7644"/>
    <cellStyle name="Normal 2 15 20 2 3" xfId="7645"/>
    <cellStyle name="Normal 2 15 20 3" xfId="7646"/>
    <cellStyle name="Normal 2 15 20 3 2" xfId="7647"/>
    <cellStyle name="Normal 2 15 20 3 3" xfId="7648"/>
    <cellStyle name="Normal 2 15 20 4" xfId="7649"/>
    <cellStyle name="Normal 2 15 20 5" xfId="7650"/>
    <cellStyle name="Normal 2 15 21" xfId="7651"/>
    <cellStyle name="Normal 2 15 21 2" xfId="7652"/>
    <cellStyle name="Normal 2 15 21 2 2" xfId="7653"/>
    <cellStyle name="Normal 2 15 21 2 3" xfId="7654"/>
    <cellStyle name="Normal 2 15 21 3" xfId="7655"/>
    <cellStyle name="Normal 2 15 21 3 2" xfId="7656"/>
    <cellStyle name="Normal 2 15 21 3 3" xfId="7657"/>
    <cellStyle name="Normal 2 15 21 4" xfId="7658"/>
    <cellStyle name="Normal 2 15 21 5" xfId="7659"/>
    <cellStyle name="Normal 2 15 22" xfId="7660"/>
    <cellStyle name="Normal 2 15 22 2" xfId="7661"/>
    <cellStyle name="Normal 2 15 22 2 2" xfId="7662"/>
    <cellStyle name="Normal 2 15 22 2 3" xfId="7663"/>
    <cellStyle name="Normal 2 15 22 3" xfId="7664"/>
    <cellStyle name="Normal 2 15 22 3 2" xfId="7665"/>
    <cellStyle name="Normal 2 15 22 3 3" xfId="7666"/>
    <cellStyle name="Normal 2 15 22 4" xfId="7667"/>
    <cellStyle name="Normal 2 15 22 5" xfId="7668"/>
    <cellStyle name="Normal 2 15 23" xfId="7669"/>
    <cellStyle name="Normal 2 15 23 2" xfId="7670"/>
    <cellStyle name="Normal 2 15 23 2 2" xfId="7671"/>
    <cellStyle name="Normal 2 15 23 2 3" xfId="7672"/>
    <cellStyle name="Normal 2 15 23 3" xfId="7673"/>
    <cellStyle name="Normal 2 15 23 3 2" xfId="7674"/>
    <cellStyle name="Normal 2 15 23 3 3" xfId="7675"/>
    <cellStyle name="Normal 2 15 23 4" xfId="7676"/>
    <cellStyle name="Normal 2 15 23 5" xfId="7677"/>
    <cellStyle name="Normal 2 15 24" xfId="7678"/>
    <cellStyle name="Normal 2 15 24 2" xfId="7679"/>
    <cellStyle name="Normal 2 15 24 3" xfId="7680"/>
    <cellStyle name="Normal 2 15 25" xfId="7681"/>
    <cellStyle name="Normal 2 15 25 2" xfId="7682"/>
    <cellStyle name="Normal 2 15 25 3" xfId="7683"/>
    <cellStyle name="Normal 2 15 26" xfId="7684"/>
    <cellStyle name="Normal 2 15 27" xfId="7685"/>
    <cellStyle name="Normal 2 15 3" xfId="7686"/>
    <cellStyle name="Normal 2 15 3 2" xfId="7687"/>
    <cellStyle name="Normal 2 15 3 2 2" xfId="7688"/>
    <cellStyle name="Normal 2 15 3 2 3" xfId="7689"/>
    <cellStyle name="Normal 2 15 3 3" xfId="7690"/>
    <cellStyle name="Normal 2 15 3 3 2" xfId="7691"/>
    <cellStyle name="Normal 2 15 3 3 3" xfId="7692"/>
    <cellStyle name="Normal 2 15 3 4" xfId="7693"/>
    <cellStyle name="Normal 2 15 3 5" xfId="7694"/>
    <cellStyle name="Normal 2 15 4" xfId="7695"/>
    <cellStyle name="Normal 2 15 4 2" xfId="7696"/>
    <cellStyle name="Normal 2 15 4 2 2" xfId="7697"/>
    <cellStyle name="Normal 2 15 4 2 3" xfId="7698"/>
    <cellStyle name="Normal 2 15 4 3" xfId="7699"/>
    <cellStyle name="Normal 2 15 4 3 2" xfId="7700"/>
    <cellStyle name="Normal 2 15 4 3 3" xfId="7701"/>
    <cellStyle name="Normal 2 15 4 4" xfId="7702"/>
    <cellStyle name="Normal 2 15 4 5" xfId="7703"/>
    <cellStyle name="Normal 2 15 5" xfId="7704"/>
    <cellStyle name="Normal 2 15 5 2" xfId="7705"/>
    <cellStyle name="Normal 2 15 5 2 2" xfId="7706"/>
    <cellStyle name="Normal 2 15 5 2 3" xfId="7707"/>
    <cellStyle name="Normal 2 15 5 3" xfId="7708"/>
    <cellStyle name="Normal 2 15 5 3 2" xfId="7709"/>
    <cellStyle name="Normal 2 15 5 3 3" xfId="7710"/>
    <cellStyle name="Normal 2 15 5 4" xfId="7711"/>
    <cellStyle name="Normal 2 15 5 5" xfId="7712"/>
    <cellStyle name="Normal 2 15 6" xfId="7713"/>
    <cellStyle name="Normal 2 15 6 2" xfId="7714"/>
    <cellStyle name="Normal 2 15 6 2 2" xfId="7715"/>
    <cellStyle name="Normal 2 15 6 2 3" xfId="7716"/>
    <cellStyle name="Normal 2 15 6 3" xfId="7717"/>
    <cellStyle name="Normal 2 15 6 3 2" xfId="7718"/>
    <cellStyle name="Normal 2 15 6 3 3" xfId="7719"/>
    <cellStyle name="Normal 2 15 6 4" xfId="7720"/>
    <cellStyle name="Normal 2 15 6 5" xfId="7721"/>
    <cellStyle name="Normal 2 15 7" xfId="7722"/>
    <cellStyle name="Normal 2 15 7 2" xfId="7723"/>
    <cellStyle name="Normal 2 15 7 2 2" xfId="7724"/>
    <cellStyle name="Normal 2 15 7 2 3" xfId="7725"/>
    <cellStyle name="Normal 2 15 7 3" xfId="7726"/>
    <cellStyle name="Normal 2 15 7 3 2" xfId="7727"/>
    <cellStyle name="Normal 2 15 7 3 3" xfId="7728"/>
    <cellStyle name="Normal 2 15 7 4" xfId="7729"/>
    <cellStyle name="Normal 2 15 7 5" xfId="7730"/>
    <cellStyle name="Normal 2 15 8" xfId="7731"/>
    <cellStyle name="Normal 2 15 8 2" xfId="7732"/>
    <cellStyle name="Normal 2 15 8 2 2" xfId="7733"/>
    <cellStyle name="Normal 2 15 8 2 3" xfId="7734"/>
    <cellStyle name="Normal 2 15 8 3" xfId="7735"/>
    <cellStyle name="Normal 2 15 8 3 2" xfId="7736"/>
    <cellStyle name="Normal 2 15 8 3 3" xfId="7737"/>
    <cellStyle name="Normal 2 15 8 4" xfId="7738"/>
    <cellStyle name="Normal 2 15 8 5" xfId="7739"/>
    <cellStyle name="Normal 2 15 9" xfId="7740"/>
    <cellStyle name="Normal 2 15 9 2" xfId="7741"/>
    <cellStyle name="Normal 2 15 9 2 2" xfId="7742"/>
    <cellStyle name="Normal 2 15 9 2 3" xfId="7743"/>
    <cellStyle name="Normal 2 15 9 3" xfId="7744"/>
    <cellStyle name="Normal 2 15 9 3 2" xfId="7745"/>
    <cellStyle name="Normal 2 15 9 3 3" xfId="7746"/>
    <cellStyle name="Normal 2 15 9 4" xfId="7747"/>
    <cellStyle name="Normal 2 15 9 5" xfId="7748"/>
    <cellStyle name="Normal 2 150" xfId="7749"/>
    <cellStyle name="Normal 2 150 2" xfId="7750"/>
    <cellStyle name="Normal 2 150 2 2" xfId="7751"/>
    <cellStyle name="Normal 2 150 2 3" xfId="7752"/>
    <cellStyle name="Normal 2 150 3" xfId="7753"/>
    <cellStyle name="Normal 2 150 3 2" xfId="7754"/>
    <cellStyle name="Normal 2 150 3 3" xfId="7755"/>
    <cellStyle name="Normal 2 150 4" xfId="7756"/>
    <cellStyle name="Normal 2 150 5" xfId="7757"/>
    <cellStyle name="Normal 2 151" xfId="7758"/>
    <cellStyle name="Normal 2 151 2" xfId="7759"/>
    <cellStyle name="Normal 2 151 2 2" xfId="7760"/>
    <cellStyle name="Normal 2 151 2 3" xfId="7761"/>
    <cellStyle name="Normal 2 151 3" xfId="7762"/>
    <cellStyle name="Normal 2 151 3 2" xfId="7763"/>
    <cellStyle name="Normal 2 151 3 3" xfId="7764"/>
    <cellStyle name="Normal 2 151 4" xfId="7765"/>
    <cellStyle name="Normal 2 151 5" xfId="7766"/>
    <cellStyle name="Normal 2 152" xfId="7767"/>
    <cellStyle name="Normal 2 152 2" xfId="7768"/>
    <cellStyle name="Normal 2 152 2 2" xfId="7769"/>
    <cellStyle name="Normal 2 152 2 3" xfId="7770"/>
    <cellStyle name="Normal 2 152 3" xfId="7771"/>
    <cellStyle name="Normal 2 152 3 2" xfId="7772"/>
    <cellStyle name="Normal 2 152 3 3" xfId="7773"/>
    <cellStyle name="Normal 2 152 4" xfId="7774"/>
    <cellStyle name="Normal 2 152 5" xfId="7775"/>
    <cellStyle name="Normal 2 153" xfId="7776"/>
    <cellStyle name="Normal 2 153 2" xfId="7777"/>
    <cellStyle name="Normal 2 153 2 2" xfId="7778"/>
    <cellStyle name="Normal 2 153 2 3" xfId="7779"/>
    <cellStyle name="Normal 2 153 3" xfId="7780"/>
    <cellStyle name="Normal 2 153 3 2" xfId="7781"/>
    <cellStyle name="Normal 2 153 3 3" xfId="7782"/>
    <cellStyle name="Normal 2 153 4" xfId="7783"/>
    <cellStyle name="Normal 2 153 5" xfId="7784"/>
    <cellStyle name="Normal 2 154" xfId="7785"/>
    <cellStyle name="Normal 2 154 2" xfId="7786"/>
    <cellStyle name="Normal 2 154 2 2" xfId="7787"/>
    <cellStyle name="Normal 2 154 2 3" xfId="7788"/>
    <cellStyle name="Normal 2 154 3" xfId="7789"/>
    <cellStyle name="Normal 2 154 3 2" xfId="7790"/>
    <cellStyle name="Normal 2 154 3 3" xfId="7791"/>
    <cellStyle name="Normal 2 154 4" xfId="7792"/>
    <cellStyle name="Normal 2 154 5" xfId="7793"/>
    <cellStyle name="Normal 2 155" xfId="7794"/>
    <cellStyle name="Normal 2 155 2" xfId="7795"/>
    <cellStyle name="Normal 2 155 2 2" xfId="7796"/>
    <cellStyle name="Normal 2 155 2 3" xfId="7797"/>
    <cellStyle name="Normal 2 155 3" xfId="7798"/>
    <cellStyle name="Normal 2 155 3 2" xfId="7799"/>
    <cellStyle name="Normal 2 155 3 3" xfId="7800"/>
    <cellStyle name="Normal 2 155 4" xfId="7801"/>
    <cellStyle name="Normal 2 155 5" xfId="7802"/>
    <cellStyle name="Normal 2 156" xfId="7803"/>
    <cellStyle name="Normal 2 156 2" xfId="7804"/>
    <cellStyle name="Normal 2 156 2 2" xfId="7805"/>
    <cellStyle name="Normal 2 156 2 3" xfId="7806"/>
    <cellStyle name="Normal 2 156 3" xfId="7807"/>
    <cellStyle name="Normal 2 156 3 2" xfId="7808"/>
    <cellStyle name="Normal 2 156 3 3" xfId="7809"/>
    <cellStyle name="Normal 2 156 4" xfId="7810"/>
    <cellStyle name="Normal 2 156 5" xfId="7811"/>
    <cellStyle name="Normal 2 157" xfId="7812"/>
    <cellStyle name="Normal 2 157 2" xfId="7813"/>
    <cellStyle name="Normal 2 157 2 2" xfId="7814"/>
    <cellStyle name="Normal 2 157 2 3" xfId="7815"/>
    <cellStyle name="Normal 2 157 3" xfId="7816"/>
    <cellStyle name="Normal 2 157 3 2" xfId="7817"/>
    <cellStyle name="Normal 2 157 3 3" xfId="7818"/>
    <cellStyle name="Normal 2 157 4" xfId="7819"/>
    <cellStyle name="Normal 2 157 5" xfId="7820"/>
    <cellStyle name="Normal 2 158" xfId="7821"/>
    <cellStyle name="Normal 2 158 2" xfId="7822"/>
    <cellStyle name="Normal 2 158 2 2" xfId="7823"/>
    <cellStyle name="Normal 2 158 2 3" xfId="7824"/>
    <cellStyle name="Normal 2 158 3" xfId="7825"/>
    <cellStyle name="Normal 2 158 3 2" xfId="7826"/>
    <cellStyle name="Normal 2 158 3 3" xfId="7827"/>
    <cellStyle name="Normal 2 158 4" xfId="7828"/>
    <cellStyle name="Normal 2 158 5" xfId="7829"/>
    <cellStyle name="Normal 2 159" xfId="7830"/>
    <cellStyle name="Normal 2 159 2" xfId="7831"/>
    <cellStyle name="Normal 2 159 2 2" xfId="7832"/>
    <cellStyle name="Normal 2 159 2 3" xfId="7833"/>
    <cellStyle name="Normal 2 159 3" xfId="7834"/>
    <cellStyle name="Normal 2 159 3 2" xfId="7835"/>
    <cellStyle name="Normal 2 159 3 3" xfId="7836"/>
    <cellStyle name="Normal 2 159 4" xfId="7837"/>
    <cellStyle name="Normal 2 159 5" xfId="7838"/>
    <cellStyle name="Normal 2 16" xfId="7839"/>
    <cellStyle name="Normal 2 16 10" xfId="7840"/>
    <cellStyle name="Normal 2 16 10 2" xfId="7841"/>
    <cellStyle name="Normal 2 16 10 2 2" xfId="7842"/>
    <cellStyle name="Normal 2 16 10 2 3" xfId="7843"/>
    <cellStyle name="Normal 2 16 10 3" xfId="7844"/>
    <cellStyle name="Normal 2 16 10 3 2" xfId="7845"/>
    <cellStyle name="Normal 2 16 10 3 3" xfId="7846"/>
    <cellStyle name="Normal 2 16 10 4" xfId="7847"/>
    <cellStyle name="Normal 2 16 10 5" xfId="7848"/>
    <cellStyle name="Normal 2 16 11" xfId="7849"/>
    <cellStyle name="Normal 2 16 11 2" xfId="7850"/>
    <cellStyle name="Normal 2 16 11 2 2" xfId="7851"/>
    <cellStyle name="Normal 2 16 11 2 3" xfId="7852"/>
    <cellStyle name="Normal 2 16 11 3" xfId="7853"/>
    <cellStyle name="Normal 2 16 11 3 2" xfId="7854"/>
    <cellStyle name="Normal 2 16 11 3 3" xfId="7855"/>
    <cellStyle name="Normal 2 16 11 4" xfId="7856"/>
    <cellStyle name="Normal 2 16 11 5" xfId="7857"/>
    <cellStyle name="Normal 2 16 12" xfId="7858"/>
    <cellStyle name="Normal 2 16 12 2" xfId="7859"/>
    <cellStyle name="Normal 2 16 12 2 2" xfId="7860"/>
    <cellStyle name="Normal 2 16 12 2 3" xfId="7861"/>
    <cellStyle name="Normal 2 16 12 3" xfId="7862"/>
    <cellStyle name="Normal 2 16 12 3 2" xfId="7863"/>
    <cellStyle name="Normal 2 16 12 3 3" xfId="7864"/>
    <cellStyle name="Normal 2 16 12 4" xfId="7865"/>
    <cellStyle name="Normal 2 16 12 5" xfId="7866"/>
    <cellStyle name="Normal 2 16 13" xfId="7867"/>
    <cellStyle name="Normal 2 16 13 2" xfId="7868"/>
    <cellStyle name="Normal 2 16 13 2 2" xfId="7869"/>
    <cellStyle name="Normal 2 16 13 2 3" xfId="7870"/>
    <cellStyle name="Normal 2 16 13 3" xfId="7871"/>
    <cellStyle name="Normal 2 16 13 3 2" xfId="7872"/>
    <cellStyle name="Normal 2 16 13 3 3" xfId="7873"/>
    <cellStyle name="Normal 2 16 13 4" xfId="7874"/>
    <cellStyle name="Normal 2 16 13 5" xfId="7875"/>
    <cellStyle name="Normal 2 16 14" xfId="7876"/>
    <cellStyle name="Normal 2 16 14 2" xfId="7877"/>
    <cellStyle name="Normal 2 16 14 2 2" xfId="7878"/>
    <cellStyle name="Normal 2 16 14 2 3" xfId="7879"/>
    <cellStyle name="Normal 2 16 14 3" xfId="7880"/>
    <cellStyle name="Normal 2 16 14 3 2" xfId="7881"/>
    <cellStyle name="Normal 2 16 14 3 3" xfId="7882"/>
    <cellStyle name="Normal 2 16 14 4" xfId="7883"/>
    <cellStyle name="Normal 2 16 14 5" xfId="7884"/>
    <cellStyle name="Normal 2 16 15" xfId="7885"/>
    <cellStyle name="Normal 2 16 15 2" xfId="7886"/>
    <cellStyle name="Normal 2 16 15 2 2" xfId="7887"/>
    <cellStyle name="Normal 2 16 15 2 3" xfId="7888"/>
    <cellStyle name="Normal 2 16 15 3" xfId="7889"/>
    <cellStyle name="Normal 2 16 15 3 2" xfId="7890"/>
    <cellStyle name="Normal 2 16 15 3 3" xfId="7891"/>
    <cellStyle name="Normal 2 16 15 4" xfId="7892"/>
    <cellStyle name="Normal 2 16 15 5" xfId="7893"/>
    <cellStyle name="Normal 2 16 16" xfId="7894"/>
    <cellStyle name="Normal 2 16 16 2" xfId="7895"/>
    <cellStyle name="Normal 2 16 16 2 2" xfId="7896"/>
    <cellStyle name="Normal 2 16 16 2 3" xfId="7897"/>
    <cellStyle name="Normal 2 16 16 3" xfId="7898"/>
    <cellStyle name="Normal 2 16 16 3 2" xfId="7899"/>
    <cellStyle name="Normal 2 16 16 3 3" xfId="7900"/>
    <cellStyle name="Normal 2 16 16 4" xfId="7901"/>
    <cellStyle name="Normal 2 16 16 5" xfId="7902"/>
    <cellStyle name="Normal 2 16 17" xfId="7903"/>
    <cellStyle name="Normal 2 16 17 2" xfId="7904"/>
    <cellStyle name="Normal 2 16 17 2 2" xfId="7905"/>
    <cellStyle name="Normal 2 16 17 2 3" xfId="7906"/>
    <cellStyle name="Normal 2 16 17 3" xfId="7907"/>
    <cellStyle name="Normal 2 16 17 3 2" xfId="7908"/>
    <cellStyle name="Normal 2 16 17 3 3" xfId="7909"/>
    <cellStyle name="Normal 2 16 17 4" xfId="7910"/>
    <cellStyle name="Normal 2 16 17 5" xfId="7911"/>
    <cellStyle name="Normal 2 16 18" xfId="7912"/>
    <cellStyle name="Normal 2 16 18 2" xfId="7913"/>
    <cellStyle name="Normal 2 16 18 2 2" xfId="7914"/>
    <cellStyle name="Normal 2 16 18 2 3" xfId="7915"/>
    <cellStyle name="Normal 2 16 18 3" xfId="7916"/>
    <cellStyle name="Normal 2 16 18 3 2" xfId="7917"/>
    <cellStyle name="Normal 2 16 18 3 3" xfId="7918"/>
    <cellStyle name="Normal 2 16 18 4" xfId="7919"/>
    <cellStyle name="Normal 2 16 18 5" xfId="7920"/>
    <cellStyle name="Normal 2 16 19" xfId="7921"/>
    <cellStyle name="Normal 2 16 19 2" xfId="7922"/>
    <cellStyle name="Normal 2 16 19 2 2" xfId="7923"/>
    <cellStyle name="Normal 2 16 19 2 3" xfId="7924"/>
    <cellStyle name="Normal 2 16 19 3" xfId="7925"/>
    <cellStyle name="Normal 2 16 19 3 2" xfId="7926"/>
    <cellStyle name="Normal 2 16 19 3 3" xfId="7927"/>
    <cellStyle name="Normal 2 16 19 4" xfId="7928"/>
    <cellStyle name="Normal 2 16 19 5" xfId="7929"/>
    <cellStyle name="Normal 2 16 2" xfId="7930"/>
    <cellStyle name="Normal 2 16 2 2" xfId="7931"/>
    <cellStyle name="Normal 2 16 2 2 2" xfId="7932"/>
    <cellStyle name="Normal 2 16 2 2 3" xfId="7933"/>
    <cellStyle name="Normal 2 16 2 3" xfId="7934"/>
    <cellStyle name="Normal 2 16 2 3 2" xfId="7935"/>
    <cellStyle name="Normal 2 16 2 3 3" xfId="7936"/>
    <cellStyle name="Normal 2 16 2 4" xfId="7937"/>
    <cellStyle name="Normal 2 16 2 5" xfId="7938"/>
    <cellStyle name="Normal 2 16 20" xfId="7939"/>
    <cellStyle name="Normal 2 16 20 2" xfId="7940"/>
    <cellStyle name="Normal 2 16 20 2 2" xfId="7941"/>
    <cellStyle name="Normal 2 16 20 2 3" xfId="7942"/>
    <cellStyle name="Normal 2 16 20 3" xfId="7943"/>
    <cellStyle name="Normal 2 16 20 3 2" xfId="7944"/>
    <cellStyle name="Normal 2 16 20 3 3" xfId="7945"/>
    <cellStyle name="Normal 2 16 20 4" xfId="7946"/>
    <cellStyle name="Normal 2 16 20 5" xfId="7947"/>
    <cellStyle name="Normal 2 16 21" xfId="7948"/>
    <cellStyle name="Normal 2 16 21 2" xfId="7949"/>
    <cellStyle name="Normal 2 16 21 2 2" xfId="7950"/>
    <cellStyle name="Normal 2 16 21 2 3" xfId="7951"/>
    <cellStyle name="Normal 2 16 21 3" xfId="7952"/>
    <cellStyle name="Normal 2 16 21 3 2" xfId="7953"/>
    <cellStyle name="Normal 2 16 21 3 3" xfId="7954"/>
    <cellStyle name="Normal 2 16 21 4" xfId="7955"/>
    <cellStyle name="Normal 2 16 21 5" xfId="7956"/>
    <cellStyle name="Normal 2 16 22" xfId="7957"/>
    <cellStyle name="Normal 2 16 22 2" xfId="7958"/>
    <cellStyle name="Normal 2 16 22 2 2" xfId="7959"/>
    <cellStyle name="Normal 2 16 22 2 3" xfId="7960"/>
    <cellStyle name="Normal 2 16 22 3" xfId="7961"/>
    <cellStyle name="Normal 2 16 22 3 2" xfId="7962"/>
    <cellStyle name="Normal 2 16 22 3 3" xfId="7963"/>
    <cellStyle name="Normal 2 16 22 4" xfId="7964"/>
    <cellStyle name="Normal 2 16 22 5" xfId="7965"/>
    <cellStyle name="Normal 2 16 23" xfId="7966"/>
    <cellStyle name="Normal 2 16 23 2" xfId="7967"/>
    <cellStyle name="Normal 2 16 23 2 2" xfId="7968"/>
    <cellStyle name="Normal 2 16 23 2 3" xfId="7969"/>
    <cellStyle name="Normal 2 16 23 3" xfId="7970"/>
    <cellStyle name="Normal 2 16 23 3 2" xfId="7971"/>
    <cellStyle name="Normal 2 16 23 3 3" xfId="7972"/>
    <cellStyle name="Normal 2 16 23 4" xfId="7973"/>
    <cellStyle name="Normal 2 16 23 5" xfId="7974"/>
    <cellStyle name="Normal 2 16 24" xfId="7975"/>
    <cellStyle name="Normal 2 16 24 2" xfId="7976"/>
    <cellStyle name="Normal 2 16 24 3" xfId="7977"/>
    <cellStyle name="Normal 2 16 25" xfId="7978"/>
    <cellStyle name="Normal 2 16 25 2" xfId="7979"/>
    <cellStyle name="Normal 2 16 25 3" xfId="7980"/>
    <cellStyle name="Normal 2 16 26" xfId="7981"/>
    <cellStyle name="Normal 2 16 27" xfId="7982"/>
    <cellStyle name="Normal 2 16 3" xfId="7983"/>
    <cellStyle name="Normal 2 16 3 2" xfId="7984"/>
    <cellStyle name="Normal 2 16 3 2 2" xfId="7985"/>
    <cellStyle name="Normal 2 16 3 2 3" xfId="7986"/>
    <cellStyle name="Normal 2 16 3 3" xfId="7987"/>
    <cellStyle name="Normal 2 16 3 3 2" xfId="7988"/>
    <cellStyle name="Normal 2 16 3 3 3" xfId="7989"/>
    <cellStyle name="Normal 2 16 3 4" xfId="7990"/>
    <cellStyle name="Normal 2 16 3 5" xfId="7991"/>
    <cellStyle name="Normal 2 16 4" xfId="7992"/>
    <cellStyle name="Normal 2 16 4 2" xfId="7993"/>
    <cellStyle name="Normal 2 16 4 2 2" xfId="7994"/>
    <cellStyle name="Normal 2 16 4 2 3" xfId="7995"/>
    <cellStyle name="Normal 2 16 4 3" xfId="7996"/>
    <cellStyle name="Normal 2 16 4 3 2" xfId="7997"/>
    <cellStyle name="Normal 2 16 4 3 3" xfId="7998"/>
    <cellStyle name="Normal 2 16 4 4" xfId="7999"/>
    <cellStyle name="Normal 2 16 4 5" xfId="8000"/>
    <cellStyle name="Normal 2 16 5" xfId="8001"/>
    <cellStyle name="Normal 2 16 5 2" xfId="8002"/>
    <cellStyle name="Normal 2 16 5 2 2" xfId="8003"/>
    <cellStyle name="Normal 2 16 5 2 3" xfId="8004"/>
    <cellStyle name="Normal 2 16 5 3" xfId="8005"/>
    <cellStyle name="Normal 2 16 5 3 2" xfId="8006"/>
    <cellStyle name="Normal 2 16 5 3 3" xfId="8007"/>
    <cellStyle name="Normal 2 16 5 4" xfId="8008"/>
    <cellStyle name="Normal 2 16 5 5" xfId="8009"/>
    <cellStyle name="Normal 2 16 6" xfId="8010"/>
    <cellStyle name="Normal 2 16 6 2" xfId="8011"/>
    <cellStyle name="Normal 2 16 6 2 2" xfId="8012"/>
    <cellStyle name="Normal 2 16 6 2 3" xfId="8013"/>
    <cellStyle name="Normal 2 16 6 3" xfId="8014"/>
    <cellStyle name="Normal 2 16 6 3 2" xfId="8015"/>
    <cellStyle name="Normal 2 16 6 3 3" xfId="8016"/>
    <cellStyle name="Normal 2 16 6 4" xfId="8017"/>
    <cellStyle name="Normal 2 16 6 5" xfId="8018"/>
    <cellStyle name="Normal 2 16 7" xfId="8019"/>
    <cellStyle name="Normal 2 16 7 2" xfId="8020"/>
    <cellStyle name="Normal 2 16 7 2 2" xfId="8021"/>
    <cellStyle name="Normal 2 16 7 2 3" xfId="8022"/>
    <cellStyle name="Normal 2 16 7 3" xfId="8023"/>
    <cellStyle name="Normal 2 16 7 3 2" xfId="8024"/>
    <cellStyle name="Normal 2 16 7 3 3" xfId="8025"/>
    <cellStyle name="Normal 2 16 7 4" xfId="8026"/>
    <cellStyle name="Normal 2 16 7 5" xfId="8027"/>
    <cellStyle name="Normal 2 16 8" xfId="8028"/>
    <cellStyle name="Normal 2 16 8 2" xfId="8029"/>
    <cellStyle name="Normal 2 16 8 2 2" xfId="8030"/>
    <cellStyle name="Normal 2 16 8 2 3" xfId="8031"/>
    <cellStyle name="Normal 2 16 8 3" xfId="8032"/>
    <cellStyle name="Normal 2 16 8 3 2" xfId="8033"/>
    <cellStyle name="Normal 2 16 8 3 3" xfId="8034"/>
    <cellStyle name="Normal 2 16 8 4" xfId="8035"/>
    <cellStyle name="Normal 2 16 8 5" xfId="8036"/>
    <cellStyle name="Normal 2 16 9" xfId="8037"/>
    <cellStyle name="Normal 2 16 9 2" xfId="8038"/>
    <cellStyle name="Normal 2 16 9 2 2" xfId="8039"/>
    <cellStyle name="Normal 2 16 9 2 3" xfId="8040"/>
    <cellStyle name="Normal 2 16 9 3" xfId="8041"/>
    <cellStyle name="Normal 2 16 9 3 2" xfId="8042"/>
    <cellStyle name="Normal 2 16 9 3 3" xfId="8043"/>
    <cellStyle name="Normal 2 16 9 4" xfId="8044"/>
    <cellStyle name="Normal 2 16 9 5" xfId="8045"/>
    <cellStyle name="Normal 2 160" xfId="8046"/>
    <cellStyle name="Normal 2 160 2" xfId="8047"/>
    <cellStyle name="Normal 2 160 2 2" xfId="8048"/>
    <cellStyle name="Normal 2 160 2 3" xfId="8049"/>
    <cellStyle name="Normal 2 160 3" xfId="8050"/>
    <cellStyle name="Normal 2 160 3 2" xfId="8051"/>
    <cellStyle name="Normal 2 160 3 3" xfId="8052"/>
    <cellStyle name="Normal 2 160 4" xfId="8053"/>
    <cellStyle name="Normal 2 160 5" xfId="8054"/>
    <cellStyle name="Normal 2 161" xfId="8055"/>
    <cellStyle name="Normal 2 161 2" xfId="8056"/>
    <cellStyle name="Normal 2 161 2 2" xfId="8057"/>
    <cellStyle name="Normal 2 161 2 3" xfId="8058"/>
    <cellStyle name="Normal 2 161 3" xfId="8059"/>
    <cellStyle name="Normal 2 161 3 2" xfId="8060"/>
    <cellStyle name="Normal 2 161 3 3" xfId="8061"/>
    <cellStyle name="Normal 2 161 4" xfId="8062"/>
    <cellStyle name="Normal 2 161 5" xfId="8063"/>
    <cellStyle name="Normal 2 162" xfId="8064"/>
    <cellStyle name="Normal 2 162 2" xfId="8065"/>
    <cellStyle name="Normal 2 162 2 2" xfId="8066"/>
    <cellStyle name="Normal 2 162 2 3" xfId="8067"/>
    <cellStyle name="Normal 2 162 3" xfId="8068"/>
    <cellStyle name="Normal 2 162 3 2" xfId="8069"/>
    <cellStyle name="Normal 2 162 3 3" xfId="8070"/>
    <cellStyle name="Normal 2 162 4" xfId="8071"/>
    <cellStyle name="Normal 2 162 5" xfId="8072"/>
    <cellStyle name="Normal 2 163" xfId="8073"/>
    <cellStyle name="Normal 2 163 2" xfId="8074"/>
    <cellStyle name="Normal 2 163 2 2" xfId="8075"/>
    <cellStyle name="Normal 2 163 2 3" xfId="8076"/>
    <cellStyle name="Normal 2 163 3" xfId="8077"/>
    <cellStyle name="Normal 2 163 3 2" xfId="8078"/>
    <cellStyle name="Normal 2 163 3 3" xfId="8079"/>
    <cellStyle name="Normal 2 163 4" xfId="8080"/>
    <cellStyle name="Normal 2 163 5" xfId="8081"/>
    <cellStyle name="Normal 2 164" xfId="8082"/>
    <cellStyle name="Normal 2 164 2" xfId="8083"/>
    <cellStyle name="Normal 2 164 2 2" xfId="8084"/>
    <cellStyle name="Normal 2 164 2 3" xfId="8085"/>
    <cellStyle name="Normal 2 164 3" xfId="8086"/>
    <cellStyle name="Normal 2 164 3 2" xfId="8087"/>
    <cellStyle name="Normal 2 164 3 3" xfId="8088"/>
    <cellStyle name="Normal 2 164 4" xfId="8089"/>
    <cellStyle name="Normal 2 164 5" xfId="8090"/>
    <cellStyle name="Normal 2 165" xfId="8091"/>
    <cellStyle name="Normal 2 165 2" xfId="8092"/>
    <cellStyle name="Normal 2 165 2 2" xfId="8093"/>
    <cellStyle name="Normal 2 165 2 3" xfId="8094"/>
    <cellStyle name="Normal 2 165 3" xfId="8095"/>
    <cellStyle name="Normal 2 165 3 2" xfId="8096"/>
    <cellStyle name="Normal 2 165 3 3" xfId="8097"/>
    <cellStyle name="Normal 2 165 4" xfId="8098"/>
    <cellStyle name="Normal 2 165 5" xfId="8099"/>
    <cellStyle name="Normal 2 166" xfId="8100"/>
    <cellStyle name="Normal 2 166 2" xfId="8101"/>
    <cellStyle name="Normal 2 166 2 2" xfId="8102"/>
    <cellStyle name="Normal 2 166 2 3" xfId="8103"/>
    <cellStyle name="Normal 2 166 3" xfId="8104"/>
    <cellStyle name="Normal 2 166 3 2" xfId="8105"/>
    <cellStyle name="Normal 2 166 3 3" xfId="8106"/>
    <cellStyle name="Normal 2 166 4" xfId="8107"/>
    <cellStyle name="Normal 2 166 5" xfId="8108"/>
    <cellStyle name="Normal 2 167" xfId="8109"/>
    <cellStyle name="Normal 2 167 2" xfId="8110"/>
    <cellStyle name="Normal 2 167 2 2" xfId="8111"/>
    <cellStyle name="Normal 2 167 2 3" xfId="8112"/>
    <cellStyle name="Normal 2 167 3" xfId="8113"/>
    <cellStyle name="Normal 2 167 3 2" xfId="8114"/>
    <cellStyle name="Normal 2 167 3 3" xfId="8115"/>
    <cellStyle name="Normal 2 167 4" xfId="8116"/>
    <cellStyle name="Normal 2 167 5" xfId="8117"/>
    <cellStyle name="Normal 2 168" xfId="8118"/>
    <cellStyle name="Normal 2 168 2" xfId="8119"/>
    <cellStyle name="Normal 2 168 2 2" xfId="8120"/>
    <cellStyle name="Normal 2 168 2 3" xfId="8121"/>
    <cellStyle name="Normal 2 168 3" xfId="8122"/>
    <cellStyle name="Normal 2 168 3 2" xfId="8123"/>
    <cellStyle name="Normal 2 168 3 3" xfId="8124"/>
    <cellStyle name="Normal 2 168 4" xfId="8125"/>
    <cellStyle name="Normal 2 168 5" xfId="8126"/>
    <cellStyle name="Normal 2 169" xfId="8127"/>
    <cellStyle name="Normal 2 169 2" xfId="8128"/>
    <cellStyle name="Normal 2 169 2 2" xfId="8129"/>
    <cellStyle name="Normal 2 169 2 3" xfId="8130"/>
    <cellStyle name="Normal 2 169 3" xfId="8131"/>
    <cellStyle name="Normal 2 169 3 2" xfId="8132"/>
    <cellStyle name="Normal 2 169 3 3" xfId="8133"/>
    <cellStyle name="Normal 2 169 4" xfId="8134"/>
    <cellStyle name="Normal 2 169 5" xfId="8135"/>
    <cellStyle name="Normal 2 17" xfId="8136"/>
    <cellStyle name="Normal 2 17 10" xfId="8137"/>
    <cellStyle name="Normal 2 17 10 2" xfId="8138"/>
    <cellStyle name="Normal 2 17 10 2 2" xfId="8139"/>
    <cellStyle name="Normal 2 17 10 2 3" xfId="8140"/>
    <cellStyle name="Normal 2 17 10 3" xfId="8141"/>
    <cellStyle name="Normal 2 17 10 3 2" xfId="8142"/>
    <cellStyle name="Normal 2 17 10 3 3" xfId="8143"/>
    <cellStyle name="Normal 2 17 10 4" xfId="8144"/>
    <cellStyle name="Normal 2 17 10 5" xfId="8145"/>
    <cellStyle name="Normal 2 17 11" xfId="8146"/>
    <cellStyle name="Normal 2 17 11 2" xfId="8147"/>
    <cellStyle name="Normal 2 17 11 2 2" xfId="8148"/>
    <cellStyle name="Normal 2 17 11 2 3" xfId="8149"/>
    <cellStyle name="Normal 2 17 11 3" xfId="8150"/>
    <cellStyle name="Normal 2 17 11 3 2" xfId="8151"/>
    <cellStyle name="Normal 2 17 11 3 3" xfId="8152"/>
    <cellStyle name="Normal 2 17 11 4" xfId="8153"/>
    <cellStyle name="Normal 2 17 11 5" xfId="8154"/>
    <cellStyle name="Normal 2 17 12" xfId="8155"/>
    <cellStyle name="Normal 2 17 12 2" xfId="8156"/>
    <cellStyle name="Normal 2 17 12 2 2" xfId="8157"/>
    <cellStyle name="Normal 2 17 12 2 3" xfId="8158"/>
    <cellStyle name="Normal 2 17 12 3" xfId="8159"/>
    <cellStyle name="Normal 2 17 12 3 2" xfId="8160"/>
    <cellStyle name="Normal 2 17 12 3 3" xfId="8161"/>
    <cellStyle name="Normal 2 17 12 4" xfId="8162"/>
    <cellStyle name="Normal 2 17 12 5" xfId="8163"/>
    <cellStyle name="Normal 2 17 13" xfId="8164"/>
    <cellStyle name="Normal 2 17 13 2" xfId="8165"/>
    <cellStyle name="Normal 2 17 13 2 2" xfId="8166"/>
    <cellStyle name="Normal 2 17 13 2 3" xfId="8167"/>
    <cellStyle name="Normal 2 17 13 3" xfId="8168"/>
    <cellStyle name="Normal 2 17 13 3 2" xfId="8169"/>
    <cellStyle name="Normal 2 17 13 3 3" xfId="8170"/>
    <cellStyle name="Normal 2 17 13 4" xfId="8171"/>
    <cellStyle name="Normal 2 17 13 5" xfId="8172"/>
    <cellStyle name="Normal 2 17 14" xfId="8173"/>
    <cellStyle name="Normal 2 17 14 2" xfId="8174"/>
    <cellStyle name="Normal 2 17 14 2 2" xfId="8175"/>
    <cellStyle name="Normal 2 17 14 2 3" xfId="8176"/>
    <cellStyle name="Normal 2 17 14 3" xfId="8177"/>
    <cellStyle name="Normal 2 17 14 3 2" xfId="8178"/>
    <cellStyle name="Normal 2 17 14 3 3" xfId="8179"/>
    <cellStyle name="Normal 2 17 14 4" xfId="8180"/>
    <cellStyle name="Normal 2 17 14 5" xfId="8181"/>
    <cellStyle name="Normal 2 17 15" xfId="8182"/>
    <cellStyle name="Normal 2 17 15 2" xfId="8183"/>
    <cellStyle name="Normal 2 17 15 2 2" xfId="8184"/>
    <cellStyle name="Normal 2 17 15 2 3" xfId="8185"/>
    <cellStyle name="Normal 2 17 15 3" xfId="8186"/>
    <cellStyle name="Normal 2 17 15 3 2" xfId="8187"/>
    <cellStyle name="Normal 2 17 15 3 3" xfId="8188"/>
    <cellStyle name="Normal 2 17 15 4" xfId="8189"/>
    <cellStyle name="Normal 2 17 15 5" xfId="8190"/>
    <cellStyle name="Normal 2 17 16" xfId="8191"/>
    <cellStyle name="Normal 2 17 16 2" xfId="8192"/>
    <cellStyle name="Normal 2 17 16 2 2" xfId="8193"/>
    <cellStyle name="Normal 2 17 16 2 3" xfId="8194"/>
    <cellStyle name="Normal 2 17 16 3" xfId="8195"/>
    <cellStyle name="Normal 2 17 16 3 2" xfId="8196"/>
    <cellStyle name="Normal 2 17 16 3 3" xfId="8197"/>
    <cellStyle name="Normal 2 17 16 4" xfId="8198"/>
    <cellStyle name="Normal 2 17 16 5" xfId="8199"/>
    <cellStyle name="Normal 2 17 17" xfId="8200"/>
    <cellStyle name="Normal 2 17 17 2" xfId="8201"/>
    <cellStyle name="Normal 2 17 17 2 2" xfId="8202"/>
    <cellStyle name="Normal 2 17 17 2 3" xfId="8203"/>
    <cellStyle name="Normal 2 17 17 3" xfId="8204"/>
    <cellStyle name="Normal 2 17 17 3 2" xfId="8205"/>
    <cellStyle name="Normal 2 17 17 3 3" xfId="8206"/>
    <cellStyle name="Normal 2 17 17 4" xfId="8207"/>
    <cellStyle name="Normal 2 17 17 5" xfId="8208"/>
    <cellStyle name="Normal 2 17 18" xfId="8209"/>
    <cellStyle name="Normal 2 17 18 2" xfId="8210"/>
    <cellStyle name="Normal 2 17 18 2 2" xfId="8211"/>
    <cellStyle name="Normal 2 17 18 2 3" xfId="8212"/>
    <cellStyle name="Normal 2 17 18 3" xfId="8213"/>
    <cellStyle name="Normal 2 17 18 3 2" xfId="8214"/>
    <cellStyle name="Normal 2 17 18 3 3" xfId="8215"/>
    <cellStyle name="Normal 2 17 18 4" xfId="8216"/>
    <cellStyle name="Normal 2 17 18 5" xfId="8217"/>
    <cellStyle name="Normal 2 17 19" xfId="8218"/>
    <cellStyle name="Normal 2 17 19 2" xfId="8219"/>
    <cellStyle name="Normal 2 17 19 2 2" xfId="8220"/>
    <cellStyle name="Normal 2 17 19 2 3" xfId="8221"/>
    <cellStyle name="Normal 2 17 19 3" xfId="8222"/>
    <cellStyle name="Normal 2 17 19 3 2" xfId="8223"/>
    <cellStyle name="Normal 2 17 19 3 3" xfId="8224"/>
    <cellStyle name="Normal 2 17 19 4" xfId="8225"/>
    <cellStyle name="Normal 2 17 19 5" xfId="8226"/>
    <cellStyle name="Normal 2 17 2" xfId="8227"/>
    <cellStyle name="Normal 2 17 2 2" xfId="8228"/>
    <cellStyle name="Normal 2 17 2 2 2" xfId="8229"/>
    <cellStyle name="Normal 2 17 2 2 3" xfId="8230"/>
    <cellStyle name="Normal 2 17 2 3" xfId="8231"/>
    <cellStyle name="Normal 2 17 2 3 2" xfId="8232"/>
    <cellStyle name="Normal 2 17 2 3 3" xfId="8233"/>
    <cellStyle name="Normal 2 17 2 4" xfId="8234"/>
    <cellStyle name="Normal 2 17 2 5" xfId="8235"/>
    <cellStyle name="Normal 2 17 20" xfId="8236"/>
    <cellStyle name="Normal 2 17 20 2" xfId="8237"/>
    <cellStyle name="Normal 2 17 20 2 2" xfId="8238"/>
    <cellStyle name="Normal 2 17 20 2 3" xfId="8239"/>
    <cellStyle name="Normal 2 17 20 3" xfId="8240"/>
    <cellStyle name="Normal 2 17 20 3 2" xfId="8241"/>
    <cellStyle name="Normal 2 17 20 3 3" xfId="8242"/>
    <cellStyle name="Normal 2 17 20 4" xfId="8243"/>
    <cellStyle name="Normal 2 17 20 5" xfId="8244"/>
    <cellStyle name="Normal 2 17 21" xfId="8245"/>
    <cellStyle name="Normal 2 17 21 2" xfId="8246"/>
    <cellStyle name="Normal 2 17 21 2 2" xfId="8247"/>
    <cellStyle name="Normal 2 17 21 2 3" xfId="8248"/>
    <cellStyle name="Normal 2 17 21 3" xfId="8249"/>
    <cellStyle name="Normal 2 17 21 3 2" xfId="8250"/>
    <cellStyle name="Normal 2 17 21 3 3" xfId="8251"/>
    <cellStyle name="Normal 2 17 21 4" xfId="8252"/>
    <cellStyle name="Normal 2 17 21 5" xfId="8253"/>
    <cellStyle name="Normal 2 17 22" xfId="8254"/>
    <cellStyle name="Normal 2 17 22 2" xfId="8255"/>
    <cellStyle name="Normal 2 17 22 2 2" xfId="8256"/>
    <cellStyle name="Normal 2 17 22 2 3" xfId="8257"/>
    <cellStyle name="Normal 2 17 22 3" xfId="8258"/>
    <cellStyle name="Normal 2 17 22 3 2" xfId="8259"/>
    <cellStyle name="Normal 2 17 22 3 3" xfId="8260"/>
    <cellStyle name="Normal 2 17 22 4" xfId="8261"/>
    <cellStyle name="Normal 2 17 22 5" xfId="8262"/>
    <cellStyle name="Normal 2 17 23" xfId="8263"/>
    <cellStyle name="Normal 2 17 23 2" xfId="8264"/>
    <cellStyle name="Normal 2 17 23 2 2" xfId="8265"/>
    <cellStyle name="Normal 2 17 23 2 3" xfId="8266"/>
    <cellStyle name="Normal 2 17 23 3" xfId="8267"/>
    <cellStyle name="Normal 2 17 23 3 2" xfId="8268"/>
    <cellStyle name="Normal 2 17 23 3 3" xfId="8269"/>
    <cellStyle name="Normal 2 17 23 4" xfId="8270"/>
    <cellStyle name="Normal 2 17 23 5" xfId="8271"/>
    <cellStyle name="Normal 2 17 24" xfId="8272"/>
    <cellStyle name="Normal 2 17 24 2" xfId="8273"/>
    <cellStyle name="Normal 2 17 24 3" xfId="8274"/>
    <cellStyle name="Normal 2 17 25" xfId="8275"/>
    <cellStyle name="Normal 2 17 25 2" xfId="8276"/>
    <cellStyle name="Normal 2 17 25 3" xfId="8277"/>
    <cellStyle name="Normal 2 17 26" xfId="8278"/>
    <cellStyle name="Normal 2 17 27" xfId="8279"/>
    <cellStyle name="Normal 2 17 3" xfId="8280"/>
    <cellStyle name="Normal 2 17 3 2" xfId="8281"/>
    <cellStyle name="Normal 2 17 3 2 2" xfId="8282"/>
    <cellStyle name="Normal 2 17 3 2 3" xfId="8283"/>
    <cellStyle name="Normal 2 17 3 3" xfId="8284"/>
    <cellStyle name="Normal 2 17 3 3 2" xfId="8285"/>
    <cellStyle name="Normal 2 17 3 3 3" xfId="8286"/>
    <cellStyle name="Normal 2 17 3 4" xfId="8287"/>
    <cellStyle name="Normal 2 17 3 5" xfId="8288"/>
    <cellStyle name="Normal 2 17 4" xfId="8289"/>
    <cellStyle name="Normal 2 17 4 2" xfId="8290"/>
    <cellStyle name="Normal 2 17 4 2 2" xfId="8291"/>
    <cellStyle name="Normal 2 17 4 2 3" xfId="8292"/>
    <cellStyle name="Normal 2 17 4 3" xfId="8293"/>
    <cellStyle name="Normal 2 17 4 3 2" xfId="8294"/>
    <cellStyle name="Normal 2 17 4 3 3" xfId="8295"/>
    <cellStyle name="Normal 2 17 4 4" xfId="8296"/>
    <cellStyle name="Normal 2 17 4 5" xfId="8297"/>
    <cellStyle name="Normal 2 17 5" xfId="8298"/>
    <cellStyle name="Normal 2 17 5 2" xfId="8299"/>
    <cellStyle name="Normal 2 17 5 2 2" xfId="8300"/>
    <cellStyle name="Normal 2 17 5 2 3" xfId="8301"/>
    <cellStyle name="Normal 2 17 5 3" xfId="8302"/>
    <cellStyle name="Normal 2 17 5 3 2" xfId="8303"/>
    <cellStyle name="Normal 2 17 5 3 3" xfId="8304"/>
    <cellStyle name="Normal 2 17 5 4" xfId="8305"/>
    <cellStyle name="Normal 2 17 5 5" xfId="8306"/>
    <cellStyle name="Normal 2 17 6" xfId="8307"/>
    <cellStyle name="Normal 2 17 6 2" xfId="8308"/>
    <cellStyle name="Normal 2 17 6 2 2" xfId="8309"/>
    <cellStyle name="Normal 2 17 6 2 3" xfId="8310"/>
    <cellStyle name="Normal 2 17 6 3" xfId="8311"/>
    <cellStyle name="Normal 2 17 6 3 2" xfId="8312"/>
    <cellStyle name="Normal 2 17 6 3 3" xfId="8313"/>
    <cellStyle name="Normal 2 17 6 4" xfId="8314"/>
    <cellStyle name="Normal 2 17 6 5" xfId="8315"/>
    <cellStyle name="Normal 2 17 7" xfId="8316"/>
    <cellStyle name="Normal 2 17 7 2" xfId="8317"/>
    <cellStyle name="Normal 2 17 7 2 2" xfId="8318"/>
    <cellStyle name="Normal 2 17 7 2 3" xfId="8319"/>
    <cellStyle name="Normal 2 17 7 3" xfId="8320"/>
    <cellStyle name="Normal 2 17 7 3 2" xfId="8321"/>
    <cellStyle name="Normal 2 17 7 3 3" xfId="8322"/>
    <cellStyle name="Normal 2 17 7 4" xfId="8323"/>
    <cellStyle name="Normal 2 17 7 5" xfId="8324"/>
    <cellStyle name="Normal 2 17 8" xfId="8325"/>
    <cellStyle name="Normal 2 17 8 2" xfId="8326"/>
    <cellStyle name="Normal 2 17 8 2 2" xfId="8327"/>
    <cellStyle name="Normal 2 17 8 2 3" xfId="8328"/>
    <cellStyle name="Normal 2 17 8 3" xfId="8329"/>
    <cellStyle name="Normal 2 17 8 3 2" xfId="8330"/>
    <cellStyle name="Normal 2 17 8 3 3" xfId="8331"/>
    <cellStyle name="Normal 2 17 8 4" xfId="8332"/>
    <cellStyle name="Normal 2 17 8 5" xfId="8333"/>
    <cellStyle name="Normal 2 17 9" xfId="8334"/>
    <cellStyle name="Normal 2 17 9 2" xfId="8335"/>
    <cellStyle name="Normal 2 17 9 2 2" xfId="8336"/>
    <cellStyle name="Normal 2 17 9 2 3" xfId="8337"/>
    <cellStyle name="Normal 2 17 9 3" xfId="8338"/>
    <cellStyle name="Normal 2 17 9 3 2" xfId="8339"/>
    <cellStyle name="Normal 2 17 9 3 3" xfId="8340"/>
    <cellStyle name="Normal 2 17 9 4" xfId="8341"/>
    <cellStyle name="Normal 2 17 9 5" xfId="8342"/>
    <cellStyle name="Normal 2 170" xfId="8343"/>
    <cellStyle name="Normal 2 170 2" xfId="8344"/>
    <cellStyle name="Normal 2 170 2 2" xfId="8345"/>
    <cellStyle name="Normal 2 170 2 3" xfId="8346"/>
    <cellStyle name="Normal 2 170 3" xfId="8347"/>
    <cellStyle name="Normal 2 170 3 2" xfId="8348"/>
    <cellStyle name="Normal 2 170 3 3" xfId="8349"/>
    <cellStyle name="Normal 2 170 4" xfId="8350"/>
    <cellStyle name="Normal 2 170 5" xfId="8351"/>
    <cellStyle name="Normal 2 171" xfId="8352"/>
    <cellStyle name="Normal 2 171 2" xfId="8353"/>
    <cellStyle name="Normal 2 171 2 2" xfId="8354"/>
    <cellStyle name="Normal 2 171 2 3" xfId="8355"/>
    <cellStyle name="Normal 2 171 3" xfId="8356"/>
    <cellStyle name="Normal 2 171 3 2" xfId="8357"/>
    <cellStyle name="Normal 2 171 3 3" xfId="8358"/>
    <cellStyle name="Normal 2 171 4" xfId="8359"/>
    <cellStyle name="Normal 2 171 5" xfId="8360"/>
    <cellStyle name="Normal 2 172" xfId="8361"/>
    <cellStyle name="Normal 2 172 2" xfId="8362"/>
    <cellStyle name="Normal 2 172 2 2" xfId="8363"/>
    <cellStyle name="Normal 2 172 2 3" xfId="8364"/>
    <cellStyle name="Normal 2 172 3" xfId="8365"/>
    <cellStyle name="Normal 2 172 3 2" xfId="8366"/>
    <cellStyle name="Normal 2 172 3 3" xfId="8367"/>
    <cellStyle name="Normal 2 172 4" xfId="8368"/>
    <cellStyle name="Normal 2 172 5" xfId="8369"/>
    <cellStyle name="Normal 2 173" xfId="8370"/>
    <cellStyle name="Normal 2 173 2" xfId="8371"/>
    <cellStyle name="Normal 2 173 2 2" xfId="8372"/>
    <cellStyle name="Normal 2 173 2 3" xfId="8373"/>
    <cellStyle name="Normal 2 173 3" xfId="8374"/>
    <cellStyle name="Normal 2 173 3 2" xfId="8375"/>
    <cellStyle name="Normal 2 173 3 3" xfId="8376"/>
    <cellStyle name="Normal 2 173 4" xfId="8377"/>
    <cellStyle name="Normal 2 173 5" xfId="8378"/>
    <cellStyle name="Normal 2 174" xfId="8379"/>
    <cellStyle name="Normal 2 174 2" xfId="8380"/>
    <cellStyle name="Normal 2 174 2 2" xfId="8381"/>
    <cellStyle name="Normal 2 174 2 3" xfId="8382"/>
    <cellStyle name="Normal 2 174 3" xfId="8383"/>
    <cellStyle name="Normal 2 174 3 2" xfId="8384"/>
    <cellStyle name="Normal 2 174 3 3" xfId="8385"/>
    <cellStyle name="Normal 2 174 4" xfId="8386"/>
    <cellStyle name="Normal 2 174 5" xfId="8387"/>
    <cellStyle name="Normal 2 175" xfId="8388"/>
    <cellStyle name="Normal 2 175 2" xfId="8389"/>
    <cellStyle name="Normal 2 175 2 2" xfId="8390"/>
    <cellStyle name="Normal 2 175 2 3" xfId="8391"/>
    <cellStyle name="Normal 2 175 3" xfId="8392"/>
    <cellStyle name="Normal 2 175 3 2" xfId="8393"/>
    <cellStyle name="Normal 2 175 3 3" xfId="8394"/>
    <cellStyle name="Normal 2 175 4" xfId="8395"/>
    <cellStyle name="Normal 2 175 5" xfId="8396"/>
    <cellStyle name="Normal 2 176" xfId="8397"/>
    <cellStyle name="Normal 2 176 2" xfId="8398"/>
    <cellStyle name="Normal 2 176 2 2" xfId="8399"/>
    <cellStyle name="Normal 2 176 2 3" xfId="8400"/>
    <cellStyle name="Normal 2 176 3" xfId="8401"/>
    <cellStyle name="Normal 2 176 3 2" xfId="8402"/>
    <cellStyle name="Normal 2 176 3 3" xfId="8403"/>
    <cellStyle name="Normal 2 176 4" xfId="8404"/>
    <cellStyle name="Normal 2 176 5" xfId="8405"/>
    <cellStyle name="Normal 2 177" xfId="8406"/>
    <cellStyle name="Normal 2 177 2" xfId="8407"/>
    <cellStyle name="Normal 2 177 2 2" xfId="8408"/>
    <cellStyle name="Normal 2 177 2 3" xfId="8409"/>
    <cellStyle name="Normal 2 177 3" xfId="8410"/>
    <cellStyle name="Normal 2 177 3 2" xfId="8411"/>
    <cellStyle name="Normal 2 177 3 3" xfId="8412"/>
    <cellStyle name="Normal 2 177 4" xfId="8413"/>
    <cellStyle name="Normal 2 177 5" xfId="8414"/>
    <cellStyle name="Normal 2 178" xfId="8415"/>
    <cellStyle name="Normal 2 178 2" xfId="8416"/>
    <cellStyle name="Normal 2 178 2 2" xfId="8417"/>
    <cellStyle name="Normal 2 178 2 3" xfId="8418"/>
    <cellStyle name="Normal 2 178 3" xfId="8419"/>
    <cellStyle name="Normal 2 178 3 2" xfId="8420"/>
    <cellStyle name="Normal 2 178 3 3" xfId="8421"/>
    <cellStyle name="Normal 2 178 4" xfId="8422"/>
    <cellStyle name="Normal 2 178 5" xfId="8423"/>
    <cellStyle name="Normal 2 179" xfId="8424"/>
    <cellStyle name="Normal 2 18" xfId="8425"/>
    <cellStyle name="Normal 2 18 10" xfId="8426"/>
    <cellStyle name="Normal 2 18 10 2" xfId="8427"/>
    <cellStyle name="Normal 2 18 10 2 2" xfId="8428"/>
    <cellStyle name="Normal 2 18 10 2 3" xfId="8429"/>
    <cellStyle name="Normal 2 18 10 3" xfId="8430"/>
    <cellStyle name="Normal 2 18 10 3 2" xfId="8431"/>
    <cellStyle name="Normal 2 18 10 3 3" xfId="8432"/>
    <cellStyle name="Normal 2 18 10 4" xfId="8433"/>
    <cellStyle name="Normal 2 18 10 5" xfId="8434"/>
    <cellStyle name="Normal 2 18 11" xfId="8435"/>
    <cellStyle name="Normal 2 18 11 2" xfId="8436"/>
    <cellStyle name="Normal 2 18 11 2 2" xfId="8437"/>
    <cellStyle name="Normal 2 18 11 2 3" xfId="8438"/>
    <cellStyle name="Normal 2 18 11 3" xfId="8439"/>
    <cellStyle name="Normal 2 18 11 3 2" xfId="8440"/>
    <cellStyle name="Normal 2 18 11 3 3" xfId="8441"/>
    <cellStyle name="Normal 2 18 11 4" xfId="8442"/>
    <cellStyle name="Normal 2 18 11 5" xfId="8443"/>
    <cellStyle name="Normal 2 18 12" xfId="8444"/>
    <cellStyle name="Normal 2 18 12 2" xfId="8445"/>
    <cellStyle name="Normal 2 18 12 2 2" xfId="8446"/>
    <cellStyle name="Normal 2 18 12 2 3" xfId="8447"/>
    <cellStyle name="Normal 2 18 12 3" xfId="8448"/>
    <cellStyle name="Normal 2 18 12 3 2" xfId="8449"/>
    <cellStyle name="Normal 2 18 12 3 3" xfId="8450"/>
    <cellStyle name="Normal 2 18 12 4" xfId="8451"/>
    <cellStyle name="Normal 2 18 12 5" xfId="8452"/>
    <cellStyle name="Normal 2 18 13" xfId="8453"/>
    <cellStyle name="Normal 2 18 13 2" xfId="8454"/>
    <cellStyle name="Normal 2 18 13 2 2" xfId="8455"/>
    <cellStyle name="Normal 2 18 13 2 3" xfId="8456"/>
    <cellStyle name="Normal 2 18 13 3" xfId="8457"/>
    <cellStyle name="Normal 2 18 13 3 2" xfId="8458"/>
    <cellStyle name="Normal 2 18 13 3 3" xfId="8459"/>
    <cellStyle name="Normal 2 18 13 4" xfId="8460"/>
    <cellStyle name="Normal 2 18 13 5" xfId="8461"/>
    <cellStyle name="Normal 2 18 14" xfId="8462"/>
    <cellStyle name="Normal 2 18 14 2" xfId="8463"/>
    <cellStyle name="Normal 2 18 14 2 2" xfId="8464"/>
    <cellStyle name="Normal 2 18 14 2 3" xfId="8465"/>
    <cellStyle name="Normal 2 18 14 3" xfId="8466"/>
    <cellStyle name="Normal 2 18 14 3 2" xfId="8467"/>
    <cellStyle name="Normal 2 18 14 3 3" xfId="8468"/>
    <cellStyle name="Normal 2 18 14 4" xfId="8469"/>
    <cellStyle name="Normal 2 18 14 5" xfId="8470"/>
    <cellStyle name="Normal 2 18 15" xfId="8471"/>
    <cellStyle name="Normal 2 18 15 2" xfId="8472"/>
    <cellStyle name="Normal 2 18 15 2 2" xfId="8473"/>
    <cellStyle name="Normal 2 18 15 2 3" xfId="8474"/>
    <cellStyle name="Normal 2 18 15 3" xfId="8475"/>
    <cellStyle name="Normal 2 18 15 3 2" xfId="8476"/>
    <cellStyle name="Normal 2 18 15 3 3" xfId="8477"/>
    <cellStyle name="Normal 2 18 15 4" xfId="8478"/>
    <cellStyle name="Normal 2 18 15 5" xfId="8479"/>
    <cellStyle name="Normal 2 18 16" xfId="8480"/>
    <cellStyle name="Normal 2 18 16 2" xfId="8481"/>
    <cellStyle name="Normal 2 18 16 2 2" xfId="8482"/>
    <cellStyle name="Normal 2 18 16 2 3" xfId="8483"/>
    <cellStyle name="Normal 2 18 16 3" xfId="8484"/>
    <cellStyle name="Normal 2 18 16 3 2" xfId="8485"/>
    <cellStyle name="Normal 2 18 16 3 3" xfId="8486"/>
    <cellStyle name="Normal 2 18 16 4" xfId="8487"/>
    <cellStyle name="Normal 2 18 16 5" xfId="8488"/>
    <cellStyle name="Normal 2 18 17" xfId="8489"/>
    <cellStyle name="Normal 2 18 17 2" xfId="8490"/>
    <cellStyle name="Normal 2 18 17 2 2" xfId="8491"/>
    <cellStyle name="Normal 2 18 17 2 3" xfId="8492"/>
    <cellStyle name="Normal 2 18 17 3" xfId="8493"/>
    <cellStyle name="Normal 2 18 17 3 2" xfId="8494"/>
    <cellStyle name="Normal 2 18 17 3 3" xfId="8495"/>
    <cellStyle name="Normal 2 18 17 4" xfId="8496"/>
    <cellStyle name="Normal 2 18 17 5" xfId="8497"/>
    <cellStyle name="Normal 2 18 18" xfId="8498"/>
    <cellStyle name="Normal 2 18 18 2" xfId="8499"/>
    <cellStyle name="Normal 2 18 18 2 2" xfId="8500"/>
    <cellStyle name="Normal 2 18 18 2 3" xfId="8501"/>
    <cellStyle name="Normal 2 18 18 3" xfId="8502"/>
    <cellStyle name="Normal 2 18 18 3 2" xfId="8503"/>
    <cellStyle name="Normal 2 18 18 3 3" xfId="8504"/>
    <cellStyle name="Normal 2 18 18 4" xfId="8505"/>
    <cellStyle name="Normal 2 18 18 5" xfId="8506"/>
    <cellStyle name="Normal 2 18 19" xfId="8507"/>
    <cellStyle name="Normal 2 18 19 2" xfId="8508"/>
    <cellStyle name="Normal 2 18 19 2 2" xfId="8509"/>
    <cellStyle name="Normal 2 18 19 2 3" xfId="8510"/>
    <cellStyle name="Normal 2 18 19 3" xfId="8511"/>
    <cellStyle name="Normal 2 18 19 3 2" xfId="8512"/>
    <cellStyle name="Normal 2 18 19 3 3" xfId="8513"/>
    <cellStyle name="Normal 2 18 19 4" xfId="8514"/>
    <cellStyle name="Normal 2 18 19 5" xfId="8515"/>
    <cellStyle name="Normal 2 18 2" xfId="8516"/>
    <cellStyle name="Normal 2 18 2 2" xfId="8517"/>
    <cellStyle name="Normal 2 18 2 2 2" xfId="8518"/>
    <cellStyle name="Normal 2 18 2 2 3" xfId="8519"/>
    <cellStyle name="Normal 2 18 2 3" xfId="8520"/>
    <cellStyle name="Normal 2 18 2 3 2" xfId="8521"/>
    <cellStyle name="Normal 2 18 2 3 3" xfId="8522"/>
    <cellStyle name="Normal 2 18 2 4" xfId="8523"/>
    <cellStyle name="Normal 2 18 2 5" xfId="8524"/>
    <cellStyle name="Normal 2 18 20" xfId="8525"/>
    <cellStyle name="Normal 2 18 20 2" xfId="8526"/>
    <cellStyle name="Normal 2 18 20 2 2" xfId="8527"/>
    <cellStyle name="Normal 2 18 20 2 3" xfId="8528"/>
    <cellStyle name="Normal 2 18 20 3" xfId="8529"/>
    <cellStyle name="Normal 2 18 20 3 2" xfId="8530"/>
    <cellStyle name="Normal 2 18 20 3 3" xfId="8531"/>
    <cellStyle name="Normal 2 18 20 4" xfId="8532"/>
    <cellStyle name="Normal 2 18 20 5" xfId="8533"/>
    <cellStyle name="Normal 2 18 21" xfId="8534"/>
    <cellStyle name="Normal 2 18 21 2" xfId="8535"/>
    <cellStyle name="Normal 2 18 21 2 2" xfId="8536"/>
    <cellStyle name="Normal 2 18 21 2 3" xfId="8537"/>
    <cellStyle name="Normal 2 18 21 3" xfId="8538"/>
    <cellStyle name="Normal 2 18 21 3 2" xfId="8539"/>
    <cellStyle name="Normal 2 18 21 3 3" xfId="8540"/>
    <cellStyle name="Normal 2 18 21 4" xfId="8541"/>
    <cellStyle name="Normal 2 18 21 5" xfId="8542"/>
    <cellStyle name="Normal 2 18 22" xfId="8543"/>
    <cellStyle name="Normal 2 18 22 2" xfId="8544"/>
    <cellStyle name="Normal 2 18 22 2 2" xfId="8545"/>
    <cellStyle name="Normal 2 18 22 2 3" xfId="8546"/>
    <cellStyle name="Normal 2 18 22 3" xfId="8547"/>
    <cellStyle name="Normal 2 18 22 3 2" xfId="8548"/>
    <cellStyle name="Normal 2 18 22 3 3" xfId="8549"/>
    <cellStyle name="Normal 2 18 22 4" xfId="8550"/>
    <cellStyle name="Normal 2 18 22 5" xfId="8551"/>
    <cellStyle name="Normal 2 18 23" xfId="8552"/>
    <cellStyle name="Normal 2 18 23 2" xfId="8553"/>
    <cellStyle name="Normal 2 18 23 2 2" xfId="8554"/>
    <cellStyle name="Normal 2 18 23 2 3" xfId="8555"/>
    <cellStyle name="Normal 2 18 23 3" xfId="8556"/>
    <cellStyle name="Normal 2 18 23 3 2" xfId="8557"/>
    <cellStyle name="Normal 2 18 23 3 3" xfId="8558"/>
    <cellStyle name="Normal 2 18 23 4" xfId="8559"/>
    <cellStyle name="Normal 2 18 23 5" xfId="8560"/>
    <cellStyle name="Normal 2 18 24" xfId="8561"/>
    <cellStyle name="Normal 2 18 24 2" xfId="8562"/>
    <cellStyle name="Normal 2 18 24 3" xfId="8563"/>
    <cellStyle name="Normal 2 18 25" xfId="8564"/>
    <cellStyle name="Normal 2 18 25 2" xfId="8565"/>
    <cellStyle name="Normal 2 18 25 3" xfId="8566"/>
    <cellStyle name="Normal 2 18 26" xfId="8567"/>
    <cellStyle name="Normal 2 18 27" xfId="8568"/>
    <cellStyle name="Normal 2 18 3" xfId="8569"/>
    <cellStyle name="Normal 2 18 3 2" xfId="8570"/>
    <cellStyle name="Normal 2 18 3 2 2" xfId="8571"/>
    <cellStyle name="Normal 2 18 3 2 3" xfId="8572"/>
    <cellStyle name="Normal 2 18 3 3" xfId="8573"/>
    <cellStyle name="Normal 2 18 3 3 2" xfId="8574"/>
    <cellStyle name="Normal 2 18 3 3 3" xfId="8575"/>
    <cellStyle name="Normal 2 18 3 4" xfId="8576"/>
    <cellStyle name="Normal 2 18 3 5" xfId="8577"/>
    <cellStyle name="Normal 2 18 4" xfId="8578"/>
    <cellStyle name="Normal 2 18 4 2" xfId="8579"/>
    <cellStyle name="Normal 2 18 4 2 2" xfId="8580"/>
    <cellStyle name="Normal 2 18 4 2 3" xfId="8581"/>
    <cellStyle name="Normal 2 18 4 3" xfId="8582"/>
    <cellStyle name="Normal 2 18 4 3 2" xfId="8583"/>
    <cellStyle name="Normal 2 18 4 3 3" xfId="8584"/>
    <cellStyle name="Normal 2 18 4 4" xfId="8585"/>
    <cellStyle name="Normal 2 18 4 5" xfId="8586"/>
    <cellStyle name="Normal 2 18 5" xfId="8587"/>
    <cellStyle name="Normal 2 18 5 2" xfId="8588"/>
    <cellStyle name="Normal 2 18 5 2 2" xfId="8589"/>
    <cellStyle name="Normal 2 18 5 2 3" xfId="8590"/>
    <cellStyle name="Normal 2 18 5 3" xfId="8591"/>
    <cellStyle name="Normal 2 18 5 3 2" xfId="8592"/>
    <cellStyle name="Normal 2 18 5 3 3" xfId="8593"/>
    <cellStyle name="Normal 2 18 5 4" xfId="8594"/>
    <cellStyle name="Normal 2 18 5 5" xfId="8595"/>
    <cellStyle name="Normal 2 18 6" xfId="8596"/>
    <cellStyle name="Normal 2 18 6 2" xfId="8597"/>
    <cellStyle name="Normal 2 18 6 2 2" xfId="8598"/>
    <cellStyle name="Normal 2 18 6 2 3" xfId="8599"/>
    <cellStyle name="Normal 2 18 6 3" xfId="8600"/>
    <cellStyle name="Normal 2 18 6 3 2" xfId="8601"/>
    <cellStyle name="Normal 2 18 6 3 3" xfId="8602"/>
    <cellStyle name="Normal 2 18 6 4" xfId="8603"/>
    <cellStyle name="Normal 2 18 6 5" xfId="8604"/>
    <cellStyle name="Normal 2 18 7" xfId="8605"/>
    <cellStyle name="Normal 2 18 7 2" xfId="8606"/>
    <cellStyle name="Normal 2 18 7 2 2" xfId="8607"/>
    <cellStyle name="Normal 2 18 7 2 3" xfId="8608"/>
    <cellStyle name="Normal 2 18 7 3" xfId="8609"/>
    <cellStyle name="Normal 2 18 7 3 2" xfId="8610"/>
    <cellStyle name="Normal 2 18 7 3 3" xfId="8611"/>
    <cellStyle name="Normal 2 18 7 4" xfId="8612"/>
    <cellStyle name="Normal 2 18 7 5" xfId="8613"/>
    <cellStyle name="Normal 2 18 8" xfId="8614"/>
    <cellStyle name="Normal 2 18 8 2" xfId="8615"/>
    <cellStyle name="Normal 2 18 8 2 2" xfId="8616"/>
    <cellStyle name="Normal 2 18 8 2 3" xfId="8617"/>
    <cellStyle name="Normal 2 18 8 3" xfId="8618"/>
    <cellStyle name="Normal 2 18 8 3 2" xfId="8619"/>
    <cellStyle name="Normal 2 18 8 3 3" xfId="8620"/>
    <cellStyle name="Normal 2 18 8 4" xfId="8621"/>
    <cellStyle name="Normal 2 18 8 5" xfId="8622"/>
    <cellStyle name="Normal 2 18 9" xfId="8623"/>
    <cellStyle name="Normal 2 18 9 2" xfId="8624"/>
    <cellStyle name="Normal 2 18 9 2 2" xfId="8625"/>
    <cellStyle name="Normal 2 18 9 2 3" xfId="8626"/>
    <cellStyle name="Normal 2 18 9 3" xfId="8627"/>
    <cellStyle name="Normal 2 18 9 3 2" xfId="8628"/>
    <cellStyle name="Normal 2 18 9 3 3" xfId="8629"/>
    <cellStyle name="Normal 2 18 9 4" xfId="8630"/>
    <cellStyle name="Normal 2 18 9 5" xfId="8631"/>
    <cellStyle name="Normal 2 180" xfId="8632"/>
    <cellStyle name="Normal 2 181" xfId="8633"/>
    <cellStyle name="Normal 2 182" xfId="8634"/>
    <cellStyle name="Normal 2 183" xfId="8635"/>
    <cellStyle name="Normal 2 184" xfId="8636"/>
    <cellStyle name="Normal 2 185" xfId="8637"/>
    <cellStyle name="Normal 2 186" xfId="8638"/>
    <cellStyle name="Normal 2 186 2" xfId="8639"/>
    <cellStyle name="Normal 2 187" xfId="8640"/>
    <cellStyle name="Normal 2 188" xfId="8641"/>
    <cellStyle name="Normal 2 189" xfId="8642"/>
    <cellStyle name="Normal 2 19" xfId="8643"/>
    <cellStyle name="Normal 2 19 10" xfId="8644"/>
    <cellStyle name="Normal 2 19 10 2" xfId="8645"/>
    <cellStyle name="Normal 2 19 10 2 2" xfId="8646"/>
    <cellStyle name="Normal 2 19 10 2 3" xfId="8647"/>
    <cellStyle name="Normal 2 19 10 3" xfId="8648"/>
    <cellStyle name="Normal 2 19 10 3 2" xfId="8649"/>
    <cellStyle name="Normal 2 19 10 3 3" xfId="8650"/>
    <cellStyle name="Normal 2 19 10 4" xfId="8651"/>
    <cellStyle name="Normal 2 19 10 5" xfId="8652"/>
    <cellStyle name="Normal 2 19 11" xfId="8653"/>
    <cellStyle name="Normal 2 19 11 2" xfId="8654"/>
    <cellStyle name="Normal 2 19 11 2 2" xfId="8655"/>
    <cellStyle name="Normal 2 19 11 2 3" xfId="8656"/>
    <cellStyle name="Normal 2 19 11 3" xfId="8657"/>
    <cellStyle name="Normal 2 19 11 3 2" xfId="8658"/>
    <cellStyle name="Normal 2 19 11 3 3" xfId="8659"/>
    <cellStyle name="Normal 2 19 11 4" xfId="8660"/>
    <cellStyle name="Normal 2 19 11 5" xfId="8661"/>
    <cellStyle name="Normal 2 19 12" xfId="8662"/>
    <cellStyle name="Normal 2 19 12 2" xfId="8663"/>
    <cellStyle name="Normal 2 19 12 2 2" xfId="8664"/>
    <cellStyle name="Normal 2 19 12 2 3" xfId="8665"/>
    <cellStyle name="Normal 2 19 12 3" xfId="8666"/>
    <cellStyle name="Normal 2 19 12 3 2" xfId="8667"/>
    <cellStyle name="Normal 2 19 12 3 3" xfId="8668"/>
    <cellStyle name="Normal 2 19 12 4" xfId="8669"/>
    <cellStyle name="Normal 2 19 12 5" xfId="8670"/>
    <cellStyle name="Normal 2 19 13" xfId="8671"/>
    <cellStyle name="Normal 2 19 13 2" xfId="8672"/>
    <cellStyle name="Normal 2 19 13 2 2" xfId="8673"/>
    <cellStyle name="Normal 2 19 13 2 3" xfId="8674"/>
    <cellStyle name="Normal 2 19 13 3" xfId="8675"/>
    <cellStyle name="Normal 2 19 13 3 2" xfId="8676"/>
    <cellStyle name="Normal 2 19 13 3 3" xfId="8677"/>
    <cellStyle name="Normal 2 19 13 4" xfId="8678"/>
    <cellStyle name="Normal 2 19 13 5" xfId="8679"/>
    <cellStyle name="Normal 2 19 14" xfId="8680"/>
    <cellStyle name="Normal 2 19 14 2" xfId="8681"/>
    <cellStyle name="Normal 2 19 14 2 2" xfId="8682"/>
    <cellStyle name="Normal 2 19 14 2 3" xfId="8683"/>
    <cellStyle name="Normal 2 19 14 3" xfId="8684"/>
    <cellStyle name="Normal 2 19 14 3 2" xfId="8685"/>
    <cellStyle name="Normal 2 19 14 3 3" xfId="8686"/>
    <cellStyle name="Normal 2 19 14 4" xfId="8687"/>
    <cellStyle name="Normal 2 19 14 5" xfId="8688"/>
    <cellStyle name="Normal 2 19 15" xfId="8689"/>
    <cellStyle name="Normal 2 19 15 2" xfId="8690"/>
    <cellStyle name="Normal 2 19 15 2 2" xfId="8691"/>
    <cellStyle name="Normal 2 19 15 2 3" xfId="8692"/>
    <cellStyle name="Normal 2 19 15 3" xfId="8693"/>
    <cellStyle name="Normal 2 19 15 3 2" xfId="8694"/>
    <cellStyle name="Normal 2 19 15 3 3" xfId="8695"/>
    <cellStyle name="Normal 2 19 15 4" xfId="8696"/>
    <cellStyle name="Normal 2 19 15 5" xfId="8697"/>
    <cellStyle name="Normal 2 19 16" xfId="8698"/>
    <cellStyle name="Normal 2 19 16 2" xfId="8699"/>
    <cellStyle name="Normal 2 19 16 2 2" xfId="8700"/>
    <cellStyle name="Normal 2 19 16 2 3" xfId="8701"/>
    <cellStyle name="Normal 2 19 16 3" xfId="8702"/>
    <cellStyle name="Normal 2 19 16 3 2" xfId="8703"/>
    <cellStyle name="Normal 2 19 16 3 3" xfId="8704"/>
    <cellStyle name="Normal 2 19 16 4" xfId="8705"/>
    <cellStyle name="Normal 2 19 16 5" xfId="8706"/>
    <cellStyle name="Normal 2 19 17" xfId="8707"/>
    <cellStyle name="Normal 2 19 17 2" xfId="8708"/>
    <cellStyle name="Normal 2 19 17 2 2" xfId="8709"/>
    <cellStyle name="Normal 2 19 17 2 3" xfId="8710"/>
    <cellStyle name="Normal 2 19 17 3" xfId="8711"/>
    <cellStyle name="Normal 2 19 17 3 2" xfId="8712"/>
    <cellStyle name="Normal 2 19 17 3 3" xfId="8713"/>
    <cellStyle name="Normal 2 19 17 4" xfId="8714"/>
    <cellStyle name="Normal 2 19 17 5" xfId="8715"/>
    <cellStyle name="Normal 2 19 18" xfId="8716"/>
    <cellStyle name="Normal 2 19 18 2" xfId="8717"/>
    <cellStyle name="Normal 2 19 18 2 2" xfId="8718"/>
    <cellStyle name="Normal 2 19 18 2 3" xfId="8719"/>
    <cellStyle name="Normal 2 19 18 3" xfId="8720"/>
    <cellStyle name="Normal 2 19 18 3 2" xfId="8721"/>
    <cellStyle name="Normal 2 19 18 3 3" xfId="8722"/>
    <cellStyle name="Normal 2 19 18 4" xfId="8723"/>
    <cellStyle name="Normal 2 19 18 5" xfId="8724"/>
    <cellStyle name="Normal 2 19 19" xfId="8725"/>
    <cellStyle name="Normal 2 19 19 2" xfId="8726"/>
    <cellStyle name="Normal 2 19 19 2 2" xfId="8727"/>
    <cellStyle name="Normal 2 19 19 2 3" xfId="8728"/>
    <cellStyle name="Normal 2 19 19 3" xfId="8729"/>
    <cellStyle name="Normal 2 19 19 3 2" xfId="8730"/>
    <cellStyle name="Normal 2 19 19 3 3" xfId="8731"/>
    <cellStyle name="Normal 2 19 19 4" xfId="8732"/>
    <cellStyle name="Normal 2 19 19 5" xfId="8733"/>
    <cellStyle name="Normal 2 19 2" xfId="8734"/>
    <cellStyle name="Normal 2 19 2 2" xfId="8735"/>
    <cellStyle name="Normal 2 19 2 2 2" xfId="8736"/>
    <cellStyle name="Normal 2 19 2 2 3" xfId="8737"/>
    <cellStyle name="Normal 2 19 2 3" xfId="8738"/>
    <cellStyle name="Normal 2 19 2 3 2" xfId="8739"/>
    <cellStyle name="Normal 2 19 2 3 3" xfId="8740"/>
    <cellStyle name="Normal 2 19 2 4" xfId="8741"/>
    <cellStyle name="Normal 2 19 2 5" xfId="8742"/>
    <cellStyle name="Normal 2 19 20" xfId="8743"/>
    <cellStyle name="Normal 2 19 20 2" xfId="8744"/>
    <cellStyle name="Normal 2 19 20 2 2" xfId="8745"/>
    <cellStyle name="Normal 2 19 20 2 3" xfId="8746"/>
    <cellStyle name="Normal 2 19 20 3" xfId="8747"/>
    <cellStyle name="Normal 2 19 20 3 2" xfId="8748"/>
    <cellStyle name="Normal 2 19 20 3 3" xfId="8749"/>
    <cellStyle name="Normal 2 19 20 4" xfId="8750"/>
    <cellStyle name="Normal 2 19 20 5" xfId="8751"/>
    <cellStyle name="Normal 2 19 21" xfId="8752"/>
    <cellStyle name="Normal 2 19 21 2" xfId="8753"/>
    <cellStyle name="Normal 2 19 21 2 2" xfId="8754"/>
    <cellStyle name="Normal 2 19 21 2 3" xfId="8755"/>
    <cellStyle name="Normal 2 19 21 3" xfId="8756"/>
    <cellStyle name="Normal 2 19 21 3 2" xfId="8757"/>
    <cellStyle name="Normal 2 19 21 3 3" xfId="8758"/>
    <cellStyle name="Normal 2 19 21 4" xfId="8759"/>
    <cellStyle name="Normal 2 19 21 5" xfId="8760"/>
    <cellStyle name="Normal 2 19 22" xfId="8761"/>
    <cellStyle name="Normal 2 19 22 2" xfId="8762"/>
    <cellStyle name="Normal 2 19 22 2 2" xfId="8763"/>
    <cellStyle name="Normal 2 19 22 2 3" xfId="8764"/>
    <cellStyle name="Normal 2 19 22 3" xfId="8765"/>
    <cellStyle name="Normal 2 19 22 3 2" xfId="8766"/>
    <cellStyle name="Normal 2 19 22 3 3" xfId="8767"/>
    <cellStyle name="Normal 2 19 22 4" xfId="8768"/>
    <cellStyle name="Normal 2 19 22 5" xfId="8769"/>
    <cellStyle name="Normal 2 19 23" xfId="8770"/>
    <cellStyle name="Normal 2 19 23 2" xfId="8771"/>
    <cellStyle name="Normal 2 19 23 2 2" xfId="8772"/>
    <cellStyle name="Normal 2 19 23 2 3" xfId="8773"/>
    <cellStyle name="Normal 2 19 23 3" xfId="8774"/>
    <cellStyle name="Normal 2 19 23 3 2" xfId="8775"/>
    <cellStyle name="Normal 2 19 23 3 3" xfId="8776"/>
    <cellStyle name="Normal 2 19 23 4" xfId="8777"/>
    <cellStyle name="Normal 2 19 23 5" xfId="8778"/>
    <cellStyle name="Normal 2 19 24" xfId="8779"/>
    <cellStyle name="Normal 2 19 24 2" xfId="8780"/>
    <cellStyle name="Normal 2 19 24 3" xfId="8781"/>
    <cellStyle name="Normal 2 19 25" xfId="8782"/>
    <cellStyle name="Normal 2 19 25 2" xfId="8783"/>
    <cellStyle name="Normal 2 19 25 3" xfId="8784"/>
    <cellStyle name="Normal 2 19 26" xfId="8785"/>
    <cellStyle name="Normal 2 19 27" xfId="8786"/>
    <cellStyle name="Normal 2 19 3" xfId="8787"/>
    <cellStyle name="Normal 2 19 3 2" xfId="8788"/>
    <cellStyle name="Normal 2 19 3 2 2" xfId="8789"/>
    <cellStyle name="Normal 2 19 3 2 3" xfId="8790"/>
    <cellStyle name="Normal 2 19 3 3" xfId="8791"/>
    <cellStyle name="Normal 2 19 3 3 2" xfId="8792"/>
    <cellStyle name="Normal 2 19 3 3 3" xfId="8793"/>
    <cellStyle name="Normal 2 19 3 4" xfId="8794"/>
    <cellStyle name="Normal 2 19 3 5" xfId="8795"/>
    <cellStyle name="Normal 2 19 4" xfId="8796"/>
    <cellStyle name="Normal 2 19 4 2" xfId="8797"/>
    <cellStyle name="Normal 2 19 4 2 2" xfId="8798"/>
    <cellStyle name="Normal 2 19 4 2 3" xfId="8799"/>
    <cellStyle name="Normal 2 19 4 3" xfId="8800"/>
    <cellStyle name="Normal 2 19 4 3 2" xfId="8801"/>
    <cellStyle name="Normal 2 19 4 3 3" xfId="8802"/>
    <cellStyle name="Normal 2 19 4 4" xfId="8803"/>
    <cellStyle name="Normal 2 19 4 5" xfId="8804"/>
    <cellStyle name="Normal 2 19 5" xfId="8805"/>
    <cellStyle name="Normal 2 19 5 2" xfId="8806"/>
    <cellStyle name="Normal 2 19 5 2 2" xfId="8807"/>
    <cellStyle name="Normal 2 19 5 2 3" xfId="8808"/>
    <cellStyle name="Normal 2 19 5 3" xfId="8809"/>
    <cellStyle name="Normal 2 19 5 3 2" xfId="8810"/>
    <cellStyle name="Normal 2 19 5 3 3" xfId="8811"/>
    <cellStyle name="Normal 2 19 5 4" xfId="8812"/>
    <cellStyle name="Normal 2 19 5 5" xfId="8813"/>
    <cellStyle name="Normal 2 19 6" xfId="8814"/>
    <cellStyle name="Normal 2 19 6 2" xfId="8815"/>
    <cellStyle name="Normal 2 19 6 2 2" xfId="8816"/>
    <cellStyle name="Normal 2 19 6 2 3" xfId="8817"/>
    <cellStyle name="Normal 2 19 6 3" xfId="8818"/>
    <cellStyle name="Normal 2 19 6 3 2" xfId="8819"/>
    <cellStyle name="Normal 2 19 6 3 3" xfId="8820"/>
    <cellStyle name="Normal 2 19 6 4" xfId="8821"/>
    <cellStyle name="Normal 2 19 6 5" xfId="8822"/>
    <cellStyle name="Normal 2 19 7" xfId="8823"/>
    <cellStyle name="Normal 2 19 7 2" xfId="8824"/>
    <cellStyle name="Normal 2 19 7 2 2" xfId="8825"/>
    <cellStyle name="Normal 2 19 7 2 3" xfId="8826"/>
    <cellStyle name="Normal 2 19 7 3" xfId="8827"/>
    <cellStyle name="Normal 2 19 7 3 2" xfId="8828"/>
    <cellStyle name="Normal 2 19 7 3 3" xfId="8829"/>
    <cellStyle name="Normal 2 19 7 4" xfId="8830"/>
    <cellStyle name="Normal 2 19 7 5" xfId="8831"/>
    <cellStyle name="Normal 2 19 8" xfId="8832"/>
    <cellStyle name="Normal 2 19 8 2" xfId="8833"/>
    <cellStyle name="Normal 2 19 8 2 2" xfId="8834"/>
    <cellStyle name="Normal 2 19 8 2 3" xfId="8835"/>
    <cellStyle name="Normal 2 19 8 3" xfId="8836"/>
    <cellStyle name="Normal 2 19 8 3 2" xfId="8837"/>
    <cellStyle name="Normal 2 19 8 3 3" xfId="8838"/>
    <cellStyle name="Normal 2 19 8 4" xfId="8839"/>
    <cellStyle name="Normal 2 19 8 5" xfId="8840"/>
    <cellStyle name="Normal 2 19 9" xfId="8841"/>
    <cellStyle name="Normal 2 19 9 2" xfId="8842"/>
    <cellStyle name="Normal 2 19 9 2 2" xfId="8843"/>
    <cellStyle name="Normal 2 19 9 2 3" xfId="8844"/>
    <cellStyle name="Normal 2 19 9 3" xfId="8845"/>
    <cellStyle name="Normal 2 19 9 3 2" xfId="8846"/>
    <cellStyle name="Normal 2 19 9 3 3" xfId="8847"/>
    <cellStyle name="Normal 2 19 9 4" xfId="8848"/>
    <cellStyle name="Normal 2 19 9 5" xfId="8849"/>
    <cellStyle name="Normal 2 190" xfId="8850"/>
    <cellStyle name="Normal 2 191" xfId="8851"/>
    <cellStyle name="Normal 2 192" xfId="8852"/>
    <cellStyle name="Normal 2 193" xfId="8853"/>
    <cellStyle name="Normal 2 194" xfId="8854"/>
    <cellStyle name="Normal 2 195" xfId="8855"/>
    <cellStyle name="Normal 2 196" xfId="8856"/>
    <cellStyle name="Normal 2 197" xfId="8857"/>
    <cellStyle name="Normal 2 198" xfId="8858"/>
    <cellStyle name="Normal 2 199" xfId="8859"/>
    <cellStyle name="Normal 2 2" xfId="312"/>
    <cellStyle name="Normal 2 2 10" xfId="8860"/>
    <cellStyle name="Normal 2 2 11" xfId="8861"/>
    <cellStyle name="Normal 2 2 12" xfId="8862"/>
    <cellStyle name="Normal 2 2 13" xfId="8863"/>
    <cellStyle name="Normal 2 2 14" xfId="8864"/>
    <cellStyle name="Normal 2 2 15" xfId="8865"/>
    <cellStyle name="Normal 2 2 16" xfId="8866"/>
    <cellStyle name="Normal 2 2 17" xfId="8867"/>
    <cellStyle name="Normal 2 2 18" xfId="8868"/>
    <cellStyle name="Normal 2 2 19" xfId="8869"/>
    <cellStyle name="Normal 2 2 2" xfId="313"/>
    <cellStyle name="Normal 2 2 2 10" xfId="8871"/>
    <cellStyle name="Normal 2 2 2 11" xfId="8872"/>
    <cellStyle name="Normal 2 2 2 12" xfId="8873"/>
    <cellStyle name="Normal 2 2 2 13" xfId="8874"/>
    <cellStyle name="Normal 2 2 2 14" xfId="8875"/>
    <cellStyle name="Normal 2 2 2 15" xfId="8876"/>
    <cellStyle name="Normal 2 2 2 16" xfId="8877"/>
    <cellStyle name="Normal 2 2 2 17" xfId="8878"/>
    <cellStyle name="Normal 2 2 2 18" xfId="8879"/>
    <cellStyle name="Normal 2 2 2 19" xfId="8880"/>
    <cellStyle name="Normal 2 2 2 2" xfId="8881"/>
    <cellStyle name="Normal 2 2 2 2 2" xfId="8882"/>
    <cellStyle name="Normal 2 2 2 2 3" xfId="8883"/>
    <cellStyle name="Normal 2 2 2 20" xfId="8884"/>
    <cellStyle name="Normal 2 2 2 21" xfId="8885"/>
    <cellStyle name="Normal 2 2 2 22" xfId="8886"/>
    <cellStyle name="Normal 2 2 2 23" xfId="8887"/>
    <cellStyle name="Normal 2 2 2 24" xfId="8888"/>
    <cellStyle name="Normal 2 2 2 25" xfId="8889"/>
    <cellStyle name="Normal 2 2 2 26" xfId="8890"/>
    <cellStyle name="Normal 2 2 2 27" xfId="8891"/>
    <cellStyle name="Normal 2 2 2 28" xfId="8892"/>
    <cellStyle name="Normal 2 2 2 29" xfId="8893"/>
    <cellStyle name="Normal 2 2 2 3" xfId="8894"/>
    <cellStyle name="Normal 2 2 2 30" xfId="8895"/>
    <cellStyle name="Normal 2 2 2 31" xfId="8896"/>
    <cellStyle name="Normal 2 2 2 32" xfId="8897"/>
    <cellStyle name="Normal 2 2 2 33" xfId="8898"/>
    <cellStyle name="Normal 2 2 2 34" xfId="8899"/>
    <cellStyle name="Normal 2 2 2 35" xfId="8900"/>
    <cellStyle name="Normal 2 2 2 36" xfId="8901"/>
    <cellStyle name="Normal 2 2 2 37" xfId="8902"/>
    <cellStyle name="Normal 2 2 2 38" xfId="8903"/>
    <cellStyle name="Normal 2 2 2 39" xfId="8904"/>
    <cellStyle name="Normal 2 2 2 4" xfId="8905"/>
    <cellStyle name="Normal 2 2 2 40" xfId="8906"/>
    <cellStyle name="Normal 2 2 2 41" xfId="8907"/>
    <cellStyle name="Normal 2 2 2 42" xfId="8908"/>
    <cellStyle name="Normal 2 2 2 43" xfId="8909"/>
    <cellStyle name="Normal 2 2 2 44" xfId="8910"/>
    <cellStyle name="Normal 2 2 2 45" xfId="8911"/>
    <cellStyle name="Normal 2 2 2 46" xfId="8912"/>
    <cellStyle name="Normal 2 2 2 47" xfId="8913"/>
    <cellStyle name="Normal 2 2 2 48" xfId="8914"/>
    <cellStyle name="Normal 2 2 2 49" xfId="8915"/>
    <cellStyle name="Normal 2 2 2 5" xfId="8916"/>
    <cellStyle name="Normal 2 2 2 50" xfId="43165"/>
    <cellStyle name="Normal 2 2 2 51" xfId="8870"/>
    <cellStyle name="Normal 2 2 2 52" xfId="418"/>
    <cellStyle name="Normal 2 2 2 53" xfId="43247"/>
    <cellStyle name="Normal 2 2 2 6" xfId="8917"/>
    <cellStyle name="Normal 2 2 2 7" xfId="8918"/>
    <cellStyle name="Normal 2 2 2 8" xfId="8919"/>
    <cellStyle name="Normal 2 2 2 9" xfId="8920"/>
    <cellStyle name="Normal 2 2 20" xfId="8921"/>
    <cellStyle name="Normal 2 2 21" xfId="8922"/>
    <cellStyle name="Normal 2 2 22" xfId="8923"/>
    <cellStyle name="Normal 2 2 23" xfId="8924"/>
    <cellStyle name="Normal 2 2 24" xfId="8925"/>
    <cellStyle name="Normal 2 2 25" xfId="8926"/>
    <cellStyle name="Normal 2 2 26" xfId="8927"/>
    <cellStyle name="Normal 2 2 27" xfId="8928"/>
    <cellStyle name="Normal 2 2 28" xfId="8929"/>
    <cellStyle name="Normal 2 2 29" xfId="8930"/>
    <cellStyle name="Normal 2 2 3" xfId="314"/>
    <cellStyle name="Normal 2 2 3 2" xfId="8932"/>
    <cellStyle name="Normal 2 2 3 3" xfId="8931"/>
    <cellStyle name="Normal 2 2 30" xfId="8933"/>
    <cellStyle name="Normal 2 2 31" xfId="8934"/>
    <cellStyle name="Normal 2 2 32" xfId="8935"/>
    <cellStyle name="Normal 2 2 33" xfId="8936"/>
    <cellStyle name="Normal 2 2 34" xfId="8937"/>
    <cellStyle name="Normal 2 2 35" xfId="8938"/>
    <cellStyle name="Normal 2 2 36" xfId="8939"/>
    <cellStyle name="Normal 2 2 37" xfId="8940"/>
    <cellStyle name="Normal 2 2 38" xfId="8941"/>
    <cellStyle name="Normal 2 2 39" xfId="8942"/>
    <cellStyle name="Normal 2 2 4" xfId="8943"/>
    <cellStyle name="Normal 2 2 40" xfId="8944"/>
    <cellStyle name="Normal 2 2 41" xfId="8945"/>
    <cellStyle name="Normal 2 2 42" xfId="8946"/>
    <cellStyle name="Normal 2 2 43" xfId="8947"/>
    <cellStyle name="Normal 2 2 44" xfId="8948"/>
    <cellStyle name="Normal 2 2 45" xfId="8949"/>
    <cellStyle name="Normal 2 2 46" xfId="8950"/>
    <cellStyle name="Normal 2 2 47" xfId="8951"/>
    <cellStyle name="Normal 2 2 48" xfId="8952"/>
    <cellStyle name="Normal 2 2 49" xfId="8953"/>
    <cellStyle name="Normal 2 2 5" xfId="8954"/>
    <cellStyle name="Normal 2 2 50" xfId="8955"/>
    <cellStyle name="Normal 2 2 51" xfId="8956"/>
    <cellStyle name="Normal 2 2 6" xfId="8957"/>
    <cellStyle name="Normal 2 2 7" xfId="8958"/>
    <cellStyle name="Normal 2 2 8" xfId="8959"/>
    <cellStyle name="Normal 2 2 9" xfId="8960"/>
    <cellStyle name="Normal 2 2_Rate Impact (tbd)" xfId="8961"/>
    <cellStyle name="Normal 2 20" xfId="8962"/>
    <cellStyle name="Normal 2 20 10" xfId="8963"/>
    <cellStyle name="Normal 2 20 10 2" xfId="8964"/>
    <cellStyle name="Normal 2 20 10 2 2" xfId="8965"/>
    <cellStyle name="Normal 2 20 10 2 3" xfId="8966"/>
    <cellStyle name="Normal 2 20 10 3" xfId="8967"/>
    <cellStyle name="Normal 2 20 10 3 2" xfId="8968"/>
    <cellStyle name="Normal 2 20 10 3 3" xfId="8969"/>
    <cellStyle name="Normal 2 20 10 4" xfId="8970"/>
    <cellStyle name="Normal 2 20 10 5" xfId="8971"/>
    <cellStyle name="Normal 2 20 11" xfId="8972"/>
    <cellStyle name="Normal 2 20 11 2" xfId="8973"/>
    <cellStyle name="Normal 2 20 11 2 2" xfId="8974"/>
    <cellStyle name="Normal 2 20 11 2 3" xfId="8975"/>
    <cellStyle name="Normal 2 20 11 3" xfId="8976"/>
    <cellStyle name="Normal 2 20 11 3 2" xfId="8977"/>
    <cellStyle name="Normal 2 20 11 3 3" xfId="8978"/>
    <cellStyle name="Normal 2 20 11 4" xfId="8979"/>
    <cellStyle name="Normal 2 20 11 5" xfId="8980"/>
    <cellStyle name="Normal 2 20 12" xfId="8981"/>
    <cellStyle name="Normal 2 20 12 2" xfId="8982"/>
    <cellStyle name="Normal 2 20 12 2 2" xfId="8983"/>
    <cellStyle name="Normal 2 20 12 2 3" xfId="8984"/>
    <cellStyle name="Normal 2 20 12 3" xfId="8985"/>
    <cellStyle name="Normal 2 20 12 3 2" xfId="8986"/>
    <cellStyle name="Normal 2 20 12 3 3" xfId="8987"/>
    <cellStyle name="Normal 2 20 12 4" xfId="8988"/>
    <cellStyle name="Normal 2 20 12 5" xfId="8989"/>
    <cellStyle name="Normal 2 20 13" xfId="8990"/>
    <cellStyle name="Normal 2 20 13 2" xfId="8991"/>
    <cellStyle name="Normal 2 20 13 2 2" xfId="8992"/>
    <cellStyle name="Normal 2 20 13 2 3" xfId="8993"/>
    <cellStyle name="Normal 2 20 13 3" xfId="8994"/>
    <cellStyle name="Normal 2 20 13 3 2" xfId="8995"/>
    <cellStyle name="Normal 2 20 13 3 3" xfId="8996"/>
    <cellStyle name="Normal 2 20 13 4" xfId="8997"/>
    <cellStyle name="Normal 2 20 13 5" xfId="8998"/>
    <cellStyle name="Normal 2 20 14" xfId="8999"/>
    <cellStyle name="Normal 2 20 14 2" xfId="9000"/>
    <cellStyle name="Normal 2 20 14 2 2" xfId="9001"/>
    <cellStyle name="Normal 2 20 14 2 3" xfId="9002"/>
    <cellStyle name="Normal 2 20 14 3" xfId="9003"/>
    <cellStyle name="Normal 2 20 14 3 2" xfId="9004"/>
    <cellStyle name="Normal 2 20 14 3 3" xfId="9005"/>
    <cellStyle name="Normal 2 20 14 4" xfId="9006"/>
    <cellStyle name="Normal 2 20 14 5" xfId="9007"/>
    <cellStyle name="Normal 2 20 15" xfId="9008"/>
    <cellStyle name="Normal 2 20 15 2" xfId="9009"/>
    <cellStyle name="Normal 2 20 15 2 2" xfId="9010"/>
    <cellStyle name="Normal 2 20 15 2 3" xfId="9011"/>
    <cellStyle name="Normal 2 20 15 3" xfId="9012"/>
    <cellStyle name="Normal 2 20 15 3 2" xfId="9013"/>
    <cellStyle name="Normal 2 20 15 3 3" xfId="9014"/>
    <cellStyle name="Normal 2 20 15 4" xfId="9015"/>
    <cellStyle name="Normal 2 20 15 5" xfId="9016"/>
    <cellStyle name="Normal 2 20 16" xfId="9017"/>
    <cellStyle name="Normal 2 20 16 2" xfId="9018"/>
    <cellStyle name="Normal 2 20 16 2 2" xfId="9019"/>
    <cellStyle name="Normal 2 20 16 2 3" xfId="9020"/>
    <cellStyle name="Normal 2 20 16 3" xfId="9021"/>
    <cellStyle name="Normal 2 20 16 3 2" xfId="9022"/>
    <cellStyle name="Normal 2 20 16 3 3" xfId="9023"/>
    <cellStyle name="Normal 2 20 16 4" xfId="9024"/>
    <cellStyle name="Normal 2 20 16 5" xfId="9025"/>
    <cellStyle name="Normal 2 20 17" xfId="9026"/>
    <cellStyle name="Normal 2 20 17 2" xfId="9027"/>
    <cellStyle name="Normal 2 20 17 2 2" xfId="9028"/>
    <cellStyle name="Normal 2 20 17 2 3" xfId="9029"/>
    <cellStyle name="Normal 2 20 17 3" xfId="9030"/>
    <cellStyle name="Normal 2 20 17 3 2" xfId="9031"/>
    <cellStyle name="Normal 2 20 17 3 3" xfId="9032"/>
    <cellStyle name="Normal 2 20 17 4" xfId="9033"/>
    <cellStyle name="Normal 2 20 17 5" xfId="9034"/>
    <cellStyle name="Normal 2 20 18" xfId="9035"/>
    <cellStyle name="Normal 2 20 18 2" xfId="9036"/>
    <cellStyle name="Normal 2 20 18 2 2" xfId="9037"/>
    <cellStyle name="Normal 2 20 18 2 3" xfId="9038"/>
    <cellStyle name="Normal 2 20 18 3" xfId="9039"/>
    <cellStyle name="Normal 2 20 18 3 2" xfId="9040"/>
    <cellStyle name="Normal 2 20 18 3 3" xfId="9041"/>
    <cellStyle name="Normal 2 20 18 4" xfId="9042"/>
    <cellStyle name="Normal 2 20 18 5" xfId="9043"/>
    <cellStyle name="Normal 2 20 19" xfId="9044"/>
    <cellStyle name="Normal 2 20 19 2" xfId="9045"/>
    <cellStyle name="Normal 2 20 19 2 2" xfId="9046"/>
    <cellStyle name="Normal 2 20 19 2 3" xfId="9047"/>
    <cellStyle name="Normal 2 20 19 3" xfId="9048"/>
    <cellStyle name="Normal 2 20 19 3 2" xfId="9049"/>
    <cellStyle name="Normal 2 20 19 3 3" xfId="9050"/>
    <cellStyle name="Normal 2 20 19 4" xfId="9051"/>
    <cellStyle name="Normal 2 20 19 5" xfId="9052"/>
    <cellStyle name="Normal 2 20 2" xfId="9053"/>
    <cellStyle name="Normal 2 20 2 2" xfId="9054"/>
    <cellStyle name="Normal 2 20 2 2 2" xfId="9055"/>
    <cellStyle name="Normal 2 20 2 2 3" xfId="9056"/>
    <cellStyle name="Normal 2 20 2 3" xfId="9057"/>
    <cellStyle name="Normal 2 20 2 3 2" xfId="9058"/>
    <cellStyle name="Normal 2 20 2 3 3" xfId="9059"/>
    <cellStyle name="Normal 2 20 2 4" xfId="9060"/>
    <cellStyle name="Normal 2 20 2 5" xfId="9061"/>
    <cellStyle name="Normal 2 20 20" xfId="9062"/>
    <cellStyle name="Normal 2 20 20 2" xfId="9063"/>
    <cellStyle name="Normal 2 20 20 2 2" xfId="9064"/>
    <cellStyle name="Normal 2 20 20 2 3" xfId="9065"/>
    <cellStyle name="Normal 2 20 20 3" xfId="9066"/>
    <cellStyle name="Normal 2 20 20 3 2" xfId="9067"/>
    <cellStyle name="Normal 2 20 20 3 3" xfId="9068"/>
    <cellStyle name="Normal 2 20 20 4" xfId="9069"/>
    <cellStyle name="Normal 2 20 20 5" xfId="9070"/>
    <cellStyle name="Normal 2 20 21" xfId="9071"/>
    <cellStyle name="Normal 2 20 21 2" xfId="9072"/>
    <cellStyle name="Normal 2 20 21 2 2" xfId="9073"/>
    <cellStyle name="Normal 2 20 21 2 3" xfId="9074"/>
    <cellStyle name="Normal 2 20 21 3" xfId="9075"/>
    <cellStyle name="Normal 2 20 21 3 2" xfId="9076"/>
    <cellStyle name="Normal 2 20 21 3 3" xfId="9077"/>
    <cellStyle name="Normal 2 20 21 4" xfId="9078"/>
    <cellStyle name="Normal 2 20 21 5" xfId="9079"/>
    <cellStyle name="Normal 2 20 22" xfId="9080"/>
    <cellStyle name="Normal 2 20 22 2" xfId="9081"/>
    <cellStyle name="Normal 2 20 22 2 2" xfId="9082"/>
    <cellStyle name="Normal 2 20 22 2 3" xfId="9083"/>
    <cellStyle name="Normal 2 20 22 3" xfId="9084"/>
    <cellStyle name="Normal 2 20 22 3 2" xfId="9085"/>
    <cellStyle name="Normal 2 20 22 3 3" xfId="9086"/>
    <cellStyle name="Normal 2 20 22 4" xfId="9087"/>
    <cellStyle name="Normal 2 20 22 5" xfId="9088"/>
    <cellStyle name="Normal 2 20 23" xfId="9089"/>
    <cellStyle name="Normal 2 20 23 2" xfId="9090"/>
    <cellStyle name="Normal 2 20 23 2 2" xfId="9091"/>
    <cellStyle name="Normal 2 20 23 2 3" xfId="9092"/>
    <cellStyle name="Normal 2 20 23 3" xfId="9093"/>
    <cellStyle name="Normal 2 20 23 3 2" xfId="9094"/>
    <cellStyle name="Normal 2 20 23 3 3" xfId="9095"/>
    <cellStyle name="Normal 2 20 23 4" xfId="9096"/>
    <cellStyle name="Normal 2 20 23 5" xfId="9097"/>
    <cellStyle name="Normal 2 20 24" xfId="9098"/>
    <cellStyle name="Normal 2 20 24 2" xfId="9099"/>
    <cellStyle name="Normal 2 20 24 3" xfId="9100"/>
    <cellStyle name="Normal 2 20 25" xfId="9101"/>
    <cellStyle name="Normal 2 20 25 2" xfId="9102"/>
    <cellStyle name="Normal 2 20 25 3" xfId="9103"/>
    <cellStyle name="Normal 2 20 26" xfId="9104"/>
    <cellStyle name="Normal 2 20 27" xfId="9105"/>
    <cellStyle name="Normal 2 20 3" xfId="9106"/>
    <cellStyle name="Normal 2 20 3 2" xfId="9107"/>
    <cellStyle name="Normal 2 20 3 2 2" xfId="9108"/>
    <cellStyle name="Normal 2 20 3 2 3" xfId="9109"/>
    <cellStyle name="Normal 2 20 3 3" xfId="9110"/>
    <cellStyle name="Normal 2 20 3 3 2" xfId="9111"/>
    <cellStyle name="Normal 2 20 3 3 3" xfId="9112"/>
    <cellStyle name="Normal 2 20 3 4" xfId="9113"/>
    <cellStyle name="Normal 2 20 3 5" xfId="9114"/>
    <cellStyle name="Normal 2 20 4" xfId="9115"/>
    <cellStyle name="Normal 2 20 4 2" xfId="9116"/>
    <cellStyle name="Normal 2 20 4 2 2" xfId="9117"/>
    <cellStyle name="Normal 2 20 4 2 3" xfId="9118"/>
    <cellStyle name="Normal 2 20 4 3" xfId="9119"/>
    <cellStyle name="Normal 2 20 4 3 2" xfId="9120"/>
    <cellStyle name="Normal 2 20 4 3 3" xfId="9121"/>
    <cellStyle name="Normal 2 20 4 4" xfId="9122"/>
    <cellStyle name="Normal 2 20 4 5" xfId="9123"/>
    <cellStyle name="Normal 2 20 5" xfId="9124"/>
    <cellStyle name="Normal 2 20 5 2" xfId="9125"/>
    <cellStyle name="Normal 2 20 5 2 2" xfId="9126"/>
    <cellStyle name="Normal 2 20 5 2 3" xfId="9127"/>
    <cellStyle name="Normal 2 20 5 3" xfId="9128"/>
    <cellStyle name="Normal 2 20 5 3 2" xfId="9129"/>
    <cellStyle name="Normal 2 20 5 3 3" xfId="9130"/>
    <cellStyle name="Normal 2 20 5 4" xfId="9131"/>
    <cellStyle name="Normal 2 20 5 5" xfId="9132"/>
    <cellStyle name="Normal 2 20 6" xfId="9133"/>
    <cellStyle name="Normal 2 20 6 2" xfId="9134"/>
    <cellStyle name="Normal 2 20 6 2 2" xfId="9135"/>
    <cellStyle name="Normal 2 20 6 2 3" xfId="9136"/>
    <cellStyle name="Normal 2 20 6 3" xfId="9137"/>
    <cellStyle name="Normal 2 20 6 3 2" xfId="9138"/>
    <cellStyle name="Normal 2 20 6 3 3" xfId="9139"/>
    <cellStyle name="Normal 2 20 6 4" xfId="9140"/>
    <cellStyle name="Normal 2 20 6 5" xfId="9141"/>
    <cellStyle name="Normal 2 20 7" xfId="9142"/>
    <cellStyle name="Normal 2 20 7 2" xfId="9143"/>
    <cellStyle name="Normal 2 20 7 2 2" xfId="9144"/>
    <cellStyle name="Normal 2 20 7 2 3" xfId="9145"/>
    <cellStyle name="Normal 2 20 7 3" xfId="9146"/>
    <cellStyle name="Normal 2 20 7 3 2" xfId="9147"/>
    <cellStyle name="Normal 2 20 7 3 3" xfId="9148"/>
    <cellStyle name="Normal 2 20 7 4" xfId="9149"/>
    <cellStyle name="Normal 2 20 7 5" xfId="9150"/>
    <cellStyle name="Normal 2 20 8" xfId="9151"/>
    <cellStyle name="Normal 2 20 8 2" xfId="9152"/>
    <cellStyle name="Normal 2 20 8 2 2" xfId="9153"/>
    <cellStyle name="Normal 2 20 8 2 3" xfId="9154"/>
    <cellStyle name="Normal 2 20 8 3" xfId="9155"/>
    <cellStyle name="Normal 2 20 8 3 2" xfId="9156"/>
    <cellStyle name="Normal 2 20 8 3 3" xfId="9157"/>
    <cellStyle name="Normal 2 20 8 4" xfId="9158"/>
    <cellStyle name="Normal 2 20 8 5" xfId="9159"/>
    <cellStyle name="Normal 2 20 9" xfId="9160"/>
    <cellStyle name="Normal 2 20 9 2" xfId="9161"/>
    <cellStyle name="Normal 2 20 9 2 2" xfId="9162"/>
    <cellStyle name="Normal 2 20 9 2 3" xfId="9163"/>
    <cellStyle name="Normal 2 20 9 3" xfId="9164"/>
    <cellStyle name="Normal 2 20 9 3 2" xfId="9165"/>
    <cellStyle name="Normal 2 20 9 3 3" xfId="9166"/>
    <cellStyle name="Normal 2 20 9 4" xfId="9167"/>
    <cellStyle name="Normal 2 20 9 5" xfId="9168"/>
    <cellStyle name="Normal 2 200" xfId="9169"/>
    <cellStyle name="Normal 2 201" xfId="9170"/>
    <cellStyle name="Normal 2 202" xfId="9171"/>
    <cellStyle name="Normal 2 203" xfId="9172"/>
    <cellStyle name="Normal 2 204" xfId="9173"/>
    <cellStyle name="Normal 2 205" xfId="9174"/>
    <cellStyle name="Normal 2 206" xfId="9175"/>
    <cellStyle name="Normal 2 207" xfId="9176"/>
    <cellStyle name="Normal 2 208" xfId="9177"/>
    <cellStyle name="Normal 2 209" xfId="9178"/>
    <cellStyle name="Normal 2 21" xfId="9179"/>
    <cellStyle name="Normal 2 21 10" xfId="9180"/>
    <cellStyle name="Normal 2 21 10 2" xfId="9181"/>
    <cellStyle name="Normal 2 21 10 2 2" xfId="9182"/>
    <cellStyle name="Normal 2 21 10 2 3" xfId="9183"/>
    <cellStyle name="Normal 2 21 10 3" xfId="9184"/>
    <cellStyle name="Normal 2 21 10 3 2" xfId="9185"/>
    <cellStyle name="Normal 2 21 10 3 3" xfId="9186"/>
    <cellStyle name="Normal 2 21 10 4" xfId="9187"/>
    <cellStyle name="Normal 2 21 10 5" xfId="9188"/>
    <cellStyle name="Normal 2 21 11" xfId="9189"/>
    <cellStyle name="Normal 2 21 11 2" xfId="9190"/>
    <cellStyle name="Normal 2 21 11 2 2" xfId="9191"/>
    <cellStyle name="Normal 2 21 11 2 3" xfId="9192"/>
    <cellStyle name="Normal 2 21 11 3" xfId="9193"/>
    <cellStyle name="Normal 2 21 11 3 2" xfId="9194"/>
    <cellStyle name="Normal 2 21 11 3 3" xfId="9195"/>
    <cellStyle name="Normal 2 21 11 4" xfId="9196"/>
    <cellStyle name="Normal 2 21 11 5" xfId="9197"/>
    <cellStyle name="Normal 2 21 12" xfId="9198"/>
    <cellStyle name="Normal 2 21 12 2" xfId="9199"/>
    <cellStyle name="Normal 2 21 12 2 2" xfId="9200"/>
    <cellStyle name="Normal 2 21 12 2 3" xfId="9201"/>
    <cellStyle name="Normal 2 21 12 3" xfId="9202"/>
    <cellStyle name="Normal 2 21 12 3 2" xfId="9203"/>
    <cellStyle name="Normal 2 21 12 3 3" xfId="9204"/>
    <cellStyle name="Normal 2 21 12 4" xfId="9205"/>
    <cellStyle name="Normal 2 21 12 5" xfId="9206"/>
    <cellStyle name="Normal 2 21 13" xfId="9207"/>
    <cellStyle name="Normal 2 21 13 2" xfId="9208"/>
    <cellStyle name="Normal 2 21 13 2 2" xfId="9209"/>
    <cellStyle name="Normal 2 21 13 2 3" xfId="9210"/>
    <cellStyle name="Normal 2 21 13 3" xfId="9211"/>
    <cellStyle name="Normal 2 21 13 3 2" xfId="9212"/>
    <cellStyle name="Normal 2 21 13 3 3" xfId="9213"/>
    <cellStyle name="Normal 2 21 13 4" xfId="9214"/>
    <cellStyle name="Normal 2 21 13 5" xfId="9215"/>
    <cellStyle name="Normal 2 21 14" xfId="9216"/>
    <cellStyle name="Normal 2 21 14 2" xfId="9217"/>
    <cellStyle name="Normal 2 21 14 2 2" xfId="9218"/>
    <cellStyle name="Normal 2 21 14 2 3" xfId="9219"/>
    <cellStyle name="Normal 2 21 14 3" xfId="9220"/>
    <cellStyle name="Normal 2 21 14 3 2" xfId="9221"/>
    <cellStyle name="Normal 2 21 14 3 3" xfId="9222"/>
    <cellStyle name="Normal 2 21 14 4" xfId="9223"/>
    <cellStyle name="Normal 2 21 14 5" xfId="9224"/>
    <cellStyle name="Normal 2 21 15" xfId="9225"/>
    <cellStyle name="Normal 2 21 15 2" xfId="9226"/>
    <cellStyle name="Normal 2 21 15 2 2" xfId="9227"/>
    <cellStyle name="Normal 2 21 15 2 3" xfId="9228"/>
    <cellStyle name="Normal 2 21 15 3" xfId="9229"/>
    <cellStyle name="Normal 2 21 15 3 2" xfId="9230"/>
    <cellStyle name="Normal 2 21 15 3 3" xfId="9231"/>
    <cellStyle name="Normal 2 21 15 4" xfId="9232"/>
    <cellStyle name="Normal 2 21 15 5" xfId="9233"/>
    <cellStyle name="Normal 2 21 16" xfId="9234"/>
    <cellStyle name="Normal 2 21 16 2" xfId="9235"/>
    <cellStyle name="Normal 2 21 16 2 2" xfId="9236"/>
    <cellStyle name="Normal 2 21 16 2 3" xfId="9237"/>
    <cellStyle name="Normal 2 21 16 3" xfId="9238"/>
    <cellStyle name="Normal 2 21 16 3 2" xfId="9239"/>
    <cellStyle name="Normal 2 21 16 3 3" xfId="9240"/>
    <cellStyle name="Normal 2 21 16 4" xfId="9241"/>
    <cellStyle name="Normal 2 21 16 5" xfId="9242"/>
    <cellStyle name="Normal 2 21 17" xfId="9243"/>
    <cellStyle name="Normal 2 21 17 2" xfId="9244"/>
    <cellStyle name="Normal 2 21 17 2 2" xfId="9245"/>
    <cellStyle name="Normal 2 21 17 2 3" xfId="9246"/>
    <cellStyle name="Normal 2 21 17 3" xfId="9247"/>
    <cellStyle name="Normal 2 21 17 3 2" xfId="9248"/>
    <cellStyle name="Normal 2 21 17 3 3" xfId="9249"/>
    <cellStyle name="Normal 2 21 17 4" xfId="9250"/>
    <cellStyle name="Normal 2 21 17 5" xfId="9251"/>
    <cellStyle name="Normal 2 21 18" xfId="9252"/>
    <cellStyle name="Normal 2 21 18 2" xfId="9253"/>
    <cellStyle name="Normal 2 21 18 2 2" xfId="9254"/>
    <cellStyle name="Normal 2 21 18 2 3" xfId="9255"/>
    <cellStyle name="Normal 2 21 18 3" xfId="9256"/>
    <cellStyle name="Normal 2 21 18 3 2" xfId="9257"/>
    <cellStyle name="Normal 2 21 18 3 3" xfId="9258"/>
    <cellStyle name="Normal 2 21 18 4" xfId="9259"/>
    <cellStyle name="Normal 2 21 18 5" xfId="9260"/>
    <cellStyle name="Normal 2 21 19" xfId="9261"/>
    <cellStyle name="Normal 2 21 19 2" xfId="9262"/>
    <cellStyle name="Normal 2 21 19 2 2" xfId="9263"/>
    <cellStyle name="Normal 2 21 19 2 3" xfId="9264"/>
    <cellStyle name="Normal 2 21 19 3" xfId="9265"/>
    <cellStyle name="Normal 2 21 19 3 2" xfId="9266"/>
    <cellStyle name="Normal 2 21 19 3 3" xfId="9267"/>
    <cellStyle name="Normal 2 21 19 4" xfId="9268"/>
    <cellStyle name="Normal 2 21 19 5" xfId="9269"/>
    <cellStyle name="Normal 2 21 2" xfId="9270"/>
    <cellStyle name="Normal 2 21 2 2" xfId="9271"/>
    <cellStyle name="Normal 2 21 2 2 2" xfId="9272"/>
    <cellStyle name="Normal 2 21 2 2 3" xfId="9273"/>
    <cellStyle name="Normal 2 21 2 3" xfId="9274"/>
    <cellStyle name="Normal 2 21 2 3 2" xfId="9275"/>
    <cellStyle name="Normal 2 21 2 3 3" xfId="9276"/>
    <cellStyle name="Normal 2 21 2 4" xfId="9277"/>
    <cellStyle name="Normal 2 21 2 5" xfId="9278"/>
    <cellStyle name="Normal 2 21 20" xfId="9279"/>
    <cellStyle name="Normal 2 21 20 2" xfId="9280"/>
    <cellStyle name="Normal 2 21 20 2 2" xfId="9281"/>
    <cellStyle name="Normal 2 21 20 2 3" xfId="9282"/>
    <cellStyle name="Normal 2 21 20 3" xfId="9283"/>
    <cellStyle name="Normal 2 21 20 3 2" xfId="9284"/>
    <cellStyle name="Normal 2 21 20 3 3" xfId="9285"/>
    <cellStyle name="Normal 2 21 20 4" xfId="9286"/>
    <cellStyle name="Normal 2 21 20 5" xfId="9287"/>
    <cellStyle name="Normal 2 21 21" xfId="9288"/>
    <cellStyle name="Normal 2 21 21 2" xfId="9289"/>
    <cellStyle name="Normal 2 21 21 2 2" xfId="9290"/>
    <cellStyle name="Normal 2 21 21 2 3" xfId="9291"/>
    <cellStyle name="Normal 2 21 21 3" xfId="9292"/>
    <cellStyle name="Normal 2 21 21 3 2" xfId="9293"/>
    <cellStyle name="Normal 2 21 21 3 3" xfId="9294"/>
    <cellStyle name="Normal 2 21 21 4" xfId="9295"/>
    <cellStyle name="Normal 2 21 21 5" xfId="9296"/>
    <cellStyle name="Normal 2 21 22" xfId="9297"/>
    <cellStyle name="Normal 2 21 22 2" xfId="9298"/>
    <cellStyle name="Normal 2 21 22 2 2" xfId="9299"/>
    <cellStyle name="Normal 2 21 22 2 3" xfId="9300"/>
    <cellStyle name="Normal 2 21 22 3" xfId="9301"/>
    <cellStyle name="Normal 2 21 22 3 2" xfId="9302"/>
    <cellStyle name="Normal 2 21 22 3 3" xfId="9303"/>
    <cellStyle name="Normal 2 21 22 4" xfId="9304"/>
    <cellStyle name="Normal 2 21 22 5" xfId="9305"/>
    <cellStyle name="Normal 2 21 23" xfId="9306"/>
    <cellStyle name="Normal 2 21 23 2" xfId="9307"/>
    <cellStyle name="Normal 2 21 23 2 2" xfId="9308"/>
    <cellStyle name="Normal 2 21 23 2 3" xfId="9309"/>
    <cellStyle name="Normal 2 21 23 3" xfId="9310"/>
    <cellStyle name="Normal 2 21 23 3 2" xfId="9311"/>
    <cellStyle name="Normal 2 21 23 3 3" xfId="9312"/>
    <cellStyle name="Normal 2 21 23 4" xfId="9313"/>
    <cellStyle name="Normal 2 21 23 5" xfId="9314"/>
    <cellStyle name="Normal 2 21 24" xfId="9315"/>
    <cellStyle name="Normal 2 21 24 2" xfId="9316"/>
    <cellStyle name="Normal 2 21 24 3" xfId="9317"/>
    <cellStyle name="Normal 2 21 25" xfId="9318"/>
    <cellStyle name="Normal 2 21 25 2" xfId="9319"/>
    <cellStyle name="Normal 2 21 25 3" xfId="9320"/>
    <cellStyle name="Normal 2 21 26" xfId="9321"/>
    <cellStyle name="Normal 2 21 27" xfId="9322"/>
    <cellStyle name="Normal 2 21 3" xfId="9323"/>
    <cellStyle name="Normal 2 21 3 2" xfId="9324"/>
    <cellStyle name="Normal 2 21 3 2 2" xfId="9325"/>
    <cellStyle name="Normal 2 21 3 2 3" xfId="9326"/>
    <cellStyle name="Normal 2 21 3 3" xfId="9327"/>
    <cellStyle name="Normal 2 21 3 3 2" xfId="9328"/>
    <cellStyle name="Normal 2 21 3 3 3" xfId="9329"/>
    <cellStyle name="Normal 2 21 3 4" xfId="9330"/>
    <cellStyle name="Normal 2 21 3 5" xfId="9331"/>
    <cellStyle name="Normal 2 21 4" xfId="9332"/>
    <cellStyle name="Normal 2 21 4 2" xfId="9333"/>
    <cellStyle name="Normal 2 21 4 2 2" xfId="9334"/>
    <cellStyle name="Normal 2 21 4 2 3" xfId="9335"/>
    <cellStyle name="Normal 2 21 4 3" xfId="9336"/>
    <cellStyle name="Normal 2 21 4 3 2" xfId="9337"/>
    <cellStyle name="Normal 2 21 4 3 3" xfId="9338"/>
    <cellStyle name="Normal 2 21 4 4" xfId="9339"/>
    <cellStyle name="Normal 2 21 4 5" xfId="9340"/>
    <cellStyle name="Normal 2 21 5" xfId="9341"/>
    <cellStyle name="Normal 2 21 5 2" xfId="9342"/>
    <cellStyle name="Normal 2 21 5 2 2" xfId="9343"/>
    <cellStyle name="Normal 2 21 5 2 3" xfId="9344"/>
    <cellStyle name="Normal 2 21 5 3" xfId="9345"/>
    <cellStyle name="Normal 2 21 5 3 2" xfId="9346"/>
    <cellStyle name="Normal 2 21 5 3 3" xfId="9347"/>
    <cellStyle name="Normal 2 21 5 4" xfId="9348"/>
    <cellStyle name="Normal 2 21 5 5" xfId="9349"/>
    <cellStyle name="Normal 2 21 6" xfId="9350"/>
    <cellStyle name="Normal 2 21 6 2" xfId="9351"/>
    <cellStyle name="Normal 2 21 6 2 2" xfId="9352"/>
    <cellStyle name="Normal 2 21 6 2 3" xfId="9353"/>
    <cellStyle name="Normal 2 21 6 3" xfId="9354"/>
    <cellStyle name="Normal 2 21 6 3 2" xfId="9355"/>
    <cellStyle name="Normal 2 21 6 3 3" xfId="9356"/>
    <cellStyle name="Normal 2 21 6 4" xfId="9357"/>
    <cellStyle name="Normal 2 21 6 5" xfId="9358"/>
    <cellStyle name="Normal 2 21 7" xfId="9359"/>
    <cellStyle name="Normal 2 21 7 2" xfId="9360"/>
    <cellStyle name="Normal 2 21 7 2 2" xfId="9361"/>
    <cellStyle name="Normal 2 21 7 2 3" xfId="9362"/>
    <cellStyle name="Normal 2 21 7 3" xfId="9363"/>
    <cellStyle name="Normal 2 21 7 3 2" xfId="9364"/>
    <cellStyle name="Normal 2 21 7 3 3" xfId="9365"/>
    <cellStyle name="Normal 2 21 7 4" xfId="9366"/>
    <cellStyle name="Normal 2 21 7 5" xfId="9367"/>
    <cellStyle name="Normal 2 21 8" xfId="9368"/>
    <cellStyle name="Normal 2 21 8 2" xfId="9369"/>
    <cellStyle name="Normal 2 21 8 2 2" xfId="9370"/>
    <cellStyle name="Normal 2 21 8 2 3" xfId="9371"/>
    <cellStyle name="Normal 2 21 8 3" xfId="9372"/>
    <cellStyle name="Normal 2 21 8 3 2" xfId="9373"/>
    <cellStyle name="Normal 2 21 8 3 3" xfId="9374"/>
    <cellStyle name="Normal 2 21 8 4" xfId="9375"/>
    <cellStyle name="Normal 2 21 8 5" xfId="9376"/>
    <cellStyle name="Normal 2 21 9" xfId="9377"/>
    <cellStyle name="Normal 2 21 9 2" xfId="9378"/>
    <cellStyle name="Normal 2 21 9 2 2" xfId="9379"/>
    <cellStyle name="Normal 2 21 9 2 3" xfId="9380"/>
    <cellStyle name="Normal 2 21 9 3" xfId="9381"/>
    <cellStyle name="Normal 2 21 9 3 2" xfId="9382"/>
    <cellStyle name="Normal 2 21 9 3 3" xfId="9383"/>
    <cellStyle name="Normal 2 21 9 4" xfId="9384"/>
    <cellStyle name="Normal 2 21 9 5" xfId="9385"/>
    <cellStyle name="Normal 2 210" xfId="9386"/>
    <cellStyle name="Normal 2 211" xfId="9387"/>
    <cellStyle name="Normal 2 212" xfId="9388"/>
    <cellStyle name="Normal 2 213" xfId="9389"/>
    <cellStyle name="Normal 2 214" xfId="9390"/>
    <cellStyle name="Normal 2 215" xfId="9391"/>
    <cellStyle name="Normal 2 216" xfId="9392"/>
    <cellStyle name="Normal 2 217" xfId="9393"/>
    <cellStyle name="Normal 2 218" xfId="9394"/>
    <cellStyle name="Normal 2 219" xfId="9395"/>
    <cellStyle name="Normal 2 22" xfId="9396"/>
    <cellStyle name="Normal 2 22 10" xfId="9397"/>
    <cellStyle name="Normal 2 22 10 2" xfId="9398"/>
    <cellStyle name="Normal 2 22 10 2 2" xfId="9399"/>
    <cellStyle name="Normal 2 22 10 2 3" xfId="9400"/>
    <cellStyle name="Normal 2 22 10 3" xfId="9401"/>
    <cellStyle name="Normal 2 22 10 3 2" xfId="9402"/>
    <cellStyle name="Normal 2 22 10 3 3" xfId="9403"/>
    <cellStyle name="Normal 2 22 10 4" xfId="9404"/>
    <cellStyle name="Normal 2 22 10 5" xfId="9405"/>
    <cellStyle name="Normal 2 22 11" xfId="9406"/>
    <cellStyle name="Normal 2 22 11 2" xfId="9407"/>
    <cellStyle name="Normal 2 22 11 2 2" xfId="9408"/>
    <cellStyle name="Normal 2 22 11 2 3" xfId="9409"/>
    <cellStyle name="Normal 2 22 11 3" xfId="9410"/>
    <cellStyle name="Normal 2 22 11 3 2" xfId="9411"/>
    <cellStyle name="Normal 2 22 11 3 3" xfId="9412"/>
    <cellStyle name="Normal 2 22 11 4" xfId="9413"/>
    <cellStyle name="Normal 2 22 11 5" xfId="9414"/>
    <cellStyle name="Normal 2 22 12" xfId="9415"/>
    <cellStyle name="Normal 2 22 12 2" xfId="9416"/>
    <cellStyle name="Normal 2 22 12 2 2" xfId="9417"/>
    <cellStyle name="Normal 2 22 12 2 3" xfId="9418"/>
    <cellStyle name="Normal 2 22 12 3" xfId="9419"/>
    <cellStyle name="Normal 2 22 12 3 2" xfId="9420"/>
    <cellStyle name="Normal 2 22 12 3 3" xfId="9421"/>
    <cellStyle name="Normal 2 22 12 4" xfId="9422"/>
    <cellStyle name="Normal 2 22 12 5" xfId="9423"/>
    <cellStyle name="Normal 2 22 13" xfId="9424"/>
    <cellStyle name="Normal 2 22 13 2" xfId="9425"/>
    <cellStyle name="Normal 2 22 13 2 2" xfId="9426"/>
    <cellStyle name="Normal 2 22 13 2 3" xfId="9427"/>
    <cellStyle name="Normal 2 22 13 3" xfId="9428"/>
    <cellStyle name="Normal 2 22 13 3 2" xfId="9429"/>
    <cellStyle name="Normal 2 22 13 3 3" xfId="9430"/>
    <cellStyle name="Normal 2 22 13 4" xfId="9431"/>
    <cellStyle name="Normal 2 22 13 5" xfId="9432"/>
    <cellStyle name="Normal 2 22 14" xfId="9433"/>
    <cellStyle name="Normal 2 22 14 2" xfId="9434"/>
    <cellStyle name="Normal 2 22 14 2 2" xfId="9435"/>
    <cellStyle name="Normal 2 22 14 2 3" xfId="9436"/>
    <cellStyle name="Normal 2 22 14 3" xfId="9437"/>
    <cellStyle name="Normal 2 22 14 3 2" xfId="9438"/>
    <cellStyle name="Normal 2 22 14 3 3" xfId="9439"/>
    <cellStyle name="Normal 2 22 14 4" xfId="9440"/>
    <cellStyle name="Normal 2 22 14 5" xfId="9441"/>
    <cellStyle name="Normal 2 22 15" xfId="9442"/>
    <cellStyle name="Normal 2 22 15 2" xfId="9443"/>
    <cellStyle name="Normal 2 22 15 2 2" xfId="9444"/>
    <cellStyle name="Normal 2 22 15 2 3" xfId="9445"/>
    <cellStyle name="Normal 2 22 15 3" xfId="9446"/>
    <cellStyle name="Normal 2 22 15 3 2" xfId="9447"/>
    <cellStyle name="Normal 2 22 15 3 3" xfId="9448"/>
    <cellStyle name="Normal 2 22 15 4" xfId="9449"/>
    <cellStyle name="Normal 2 22 15 5" xfId="9450"/>
    <cellStyle name="Normal 2 22 16" xfId="9451"/>
    <cellStyle name="Normal 2 22 16 2" xfId="9452"/>
    <cellStyle name="Normal 2 22 16 2 2" xfId="9453"/>
    <cellStyle name="Normal 2 22 16 2 3" xfId="9454"/>
    <cellStyle name="Normal 2 22 16 3" xfId="9455"/>
    <cellStyle name="Normal 2 22 16 3 2" xfId="9456"/>
    <cellStyle name="Normal 2 22 16 3 3" xfId="9457"/>
    <cellStyle name="Normal 2 22 16 4" xfId="9458"/>
    <cellStyle name="Normal 2 22 16 5" xfId="9459"/>
    <cellStyle name="Normal 2 22 17" xfId="9460"/>
    <cellStyle name="Normal 2 22 17 2" xfId="9461"/>
    <cellStyle name="Normal 2 22 17 2 2" xfId="9462"/>
    <cellStyle name="Normal 2 22 17 2 3" xfId="9463"/>
    <cellStyle name="Normal 2 22 17 3" xfId="9464"/>
    <cellStyle name="Normal 2 22 17 3 2" xfId="9465"/>
    <cellStyle name="Normal 2 22 17 3 3" xfId="9466"/>
    <cellStyle name="Normal 2 22 17 4" xfId="9467"/>
    <cellStyle name="Normal 2 22 17 5" xfId="9468"/>
    <cellStyle name="Normal 2 22 18" xfId="9469"/>
    <cellStyle name="Normal 2 22 18 2" xfId="9470"/>
    <cellStyle name="Normal 2 22 18 2 2" xfId="9471"/>
    <cellStyle name="Normal 2 22 18 2 3" xfId="9472"/>
    <cellStyle name="Normal 2 22 18 3" xfId="9473"/>
    <cellStyle name="Normal 2 22 18 3 2" xfId="9474"/>
    <cellStyle name="Normal 2 22 18 3 3" xfId="9475"/>
    <cellStyle name="Normal 2 22 18 4" xfId="9476"/>
    <cellStyle name="Normal 2 22 18 5" xfId="9477"/>
    <cellStyle name="Normal 2 22 19" xfId="9478"/>
    <cellStyle name="Normal 2 22 19 2" xfId="9479"/>
    <cellStyle name="Normal 2 22 19 2 2" xfId="9480"/>
    <cellStyle name="Normal 2 22 19 2 3" xfId="9481"/>
    <cellStyle name="Normal 2 22 19 3" xfId="9482"/>
    <cellStyle name="Normal 2 22 19 3 2" xfId="9483"/>
    <cellStyle name="Normal 2 22 19 3 3" xfId="9484"/>
    <cellStyle name="Normal 2 22 19 4" xfId="9485"/>
    <cellStyle name="Normal 2 22 19 5" xfId="9486"/>
    <cellStyle name="Normal 2 22 2" xfId="9487"/>
    <cellStyle name="Normal 2 22 2 2" xfId="9488"/>
    <cellStyle name="Normal 2 22 2 2 2" xfId="9489"/>
    <cellStyle name="Normal 2 22 2 2 3" xfId="9490"/>
    <cellStyle name="Normal 2 22 2 3" xfId="9491"/>
    <cellStyle name="Normal 2 22 2 3 2" xfId="9492"/>
    <cellStyle name="Normal 2 22 2 3 3" xfId="9493"/>
    <cellStyle name="Normal 2 22 2 4" xfId="9494"/>
    <cellStyle name="Normal 2 22 2 5" xfId="9495"/>
    <cellStyle name="Normal 2 22 20" xfId="9496"/>
    <cellStyle name="Normal 2 22 20 2" xfId="9497"/>
    <cellStyle name="Normal 2 22 20 2 2" xfId="9498"/>
    <cellStyle name="Normal 2 22 20 2 3" xfId="9499"/>
    <cellStyle name="Normal 2 22 20 3" xfId="9500"/>
    <cellStyle name="Normal 2 22 20 3 2" xfId="9501"/>
    <cellStyle name="Normal 2 22 20 3 3" xfId="9502"/>
    <cellStyle name="Normal 2 22 20 4" xfId="9503"/>
    <cellStyle name="Normal 2 22 20 5" xfId="9504"/>
    <cellStyle name="Normal 2 22 21" xfId="9505"/>
    <cellStyle name="Normal 2 22 21 2" xfId="9506"/>
    <cellStyle name="Normal 2 22 21 2 2" xfId="9507"/>
    <cellStyle name="Normal 2 22 21 2 3" xfId="9508"/>
    <cellStyle name="Normal 2 22 21 3" xfId="9509"/>
    <cellStyle name="Normal 2 22 21 3 2" xfId="9510"/>
    <cellStyle name="Normal 2 22 21 3 3" xfId="9511"/>
    <cellStyle name="Normal 2 22 21 4" xfId="9512"/>
    <cellStyle name="Normal 2 22 21 5" xfId="9513"/>
    <cellStyle name="Normal 2 22 22" xfId="9514"/>
    <cellStyle name="Normal 2 22 22 2" xfId="9515"/>
    <cellStyle name="Normal 2 22 22 2 2" xfId="9516"/>
    <cellStyle name="Normal 2 22 22 2 3" xfId="9517"/>
    <cellStyle name="Normal 2 22 22 3" xfId="9518"/>
    <cellStyle name="Normal 2 22 22 3 2" xfId="9519"/>
    <cellStyle name="Normal 2 22 22 3 3" xfId="9520"/>
    <cellStyle name="Normal 2 22 22 4" xfId="9521"/>
    <cellStyle name="Normal 2 22 22 5" xfId="9522"/>
    <cellStyle name="Normal 2 22 23" xfId="9523"/>
    <cellStyle name="Normal 2 22 23 2" xfId="9524"/>
    <cellStyle name="Normal 2 22 23 2 2" xfId="9525"/>
    <cellStyle name="Normal 2 22 23 2 3" xfId="9526"/>
    <cellStyle name="Normal 2 22 23 3" xfId="9527"/>
    <cellStyle name="Normal 2 22 23 3 2" xfId="9528"/>
    <cellStyle name="Normal 2 22 23 3 3" xfId="9529"/>
    <cellStyle name="Normal 2 22 23 4" xfId="9530"/>
    <cellStyle name="Normal 2 22 23 5" xfId="9531"/>
    <cellStyle name="Normal 2 22 24" xfId="9532"/>
    <cellStyle name="Normal 2 22 24 2" xfId="9533"/>
    <cellStyle name="Normal 2 22 24 3" xfId="9534"/>
    <cellStyle name="Normal 2 22 25" xfId="9535"/>
    <cellStyle name="Normal 2 22 25 2" xfId="9536"/>
    <cellStyle name="Normal 2 22 25 3" xfId="9537"/>
    <cellStyle name="Normal 2 22 26" xfId="9538"/>
    <cellStyle name="Normal 2 22 27" xfId="9539"/>
    <cellStyle name="Normal 2 22 3" xfId="9540"/>
    <cellStyle name="Normal 2 22 3 2" xfId="9541"/>
    <cellStyle name="Normal 2 22 3 2 2" xfId="9542"/>
    <cellStyle name="Normal 2 22 3 2 3" xfId="9543"/>
    <cellStyle name="Normal 2 22 3 3" xfId="9544"/>
    <cellStyle name="Normal 2 22 3 3 2" xfId="9545"/>
    <cellStyle name="Normal 2 22 3 3 3" xfId="9546"/>
    <cellStyle name="Normal 2 22 3 4" xfId="9547"/>
    <cellStyle name="Normal 2 22 3 5" xfId="9548"/>
    <cellStyle name="Normal 2 22 4" xfId="9549"/>
    <cellStyle name="Normal 2 22 4 2" xfId="9550"/>
    <cellStyle name="Normal 2 22 4 2 2" xfId="9551"/>
    <cellStyle name="Normal 2 22 4 2 3" xfId="9552"/>
    <cellStyle name="Normal 2 22 4 3" xfId="9553"/>
    <cellStyle name="Normal 2 22 4 3 2" xfId="9554"/>
    <cellStyle name="Normal 2 22 4 3 3" xfId="9555"/>
    <cellStyle name="Normal 2 22 4 4" xfId="9556"/>
    <cellStyle name="Normal 2 22 4 5" xfId="9557"/>
    <cellStyle name="Normal 2 22 5" xfId="9558"/>
    <cellStyle name="Normal 2 22 5 2" xfId="9559"/>
    <cellStyle name="Normal 2 22 5 2 2" xfId="9560"/>
    <cellStyle name="Normal 2 22 5 2 3" xfId="9561"/>
    <cellStyle name="Normal 2 22 5 3" xfId="9562"/>
    <cellStyle name="Normal 2 22 5 3 2" xfId="9563"/>
    <cellStyle name="Normal 2 22 5 3 3" xfId="9564"/>
    <cellStyle name="Normal 2 22 5 4" xfId="9565"/>
    <cellStyle name="Normal 2 22 5 5" xfId="9566"/>
    <cellStyle name="Normal 2 22 6" xfId="9567"/>
    <cellStyle name="Normal 2 22 6 2" xfId="9568"/>
    <cellStyle name="Normal 2 22 6 2 2" xfId="9569"/>
    <cellStyle name="Normal 2 22 6 2 3" xfId="9570"/>
    <cellStyle name="Normal 2 22 6 3" xfId="9571"/>
    <cellStyle name="Normal 2 22 6 3 2" xfId="9572"/>
    <cellStyle name="Normal 2 22 6 3 3" xfId="9573"/>
    <cellStyle name="Normal 2 22 6 4" xfId="9574"/>
    <cellStyle name="Normal 2 22 6 5" xfId="9575"/>
    <cellStyle name="Normal 2 22 7" xfId="9576"/>
    <cellStyle name="Normal 2 22 7 2" xfId="9577"/>
    <cellStyle name="Normal 2 22 7 2 2" xfId="9578"/>
    <cellStyle name="Normal 2 22 7 2 3" xfId="9579"/>
    <cellStyle name="Normal 2 22 7 3" xfId="9580"/>
    <cellStyle name="Normal 2 22 7 3 2" xfId="9581"/>
    <cellStyle name="Normal 2 22 7 3 3" xfId="9582"/>
    <cellStyle name="Normal 2 22 7 4" xfId="9583"/>
    <cellStyle name="Normal 2 22 7 5" xfId="9584"/>
    <cellStyle name="Normal 2 22 8" xfId="9585"/>
    <cellStyle name="Normal 2 22 8 2" xfId="9586"/>
    <cellStyle name="Normal 2 22 8 2 2" xfId="9587"/>
    <cellStyle name="Normal 2 22 8 2 3" xfId="9588"/>
    <cellStyle name="Normal 2 22 8 3" xfId="9589"/>
    <cellStyle name="Normal 2 22 8 3 2" xfId="9590"/>
    <cellStyle name="Normal 2 22 8 3 3" xfId="9591"/>
    <cellStyle name="Normal 2 22 8 4" xfId="9592"/>
    <cellStyle name="Normal 2 22 8 5" xfId="9593"/>
    <cellStyle name="Normal 2 22 9" xfId="9594"/>
    <cellStyle name="Normal 2 22 9 2" xfId="9595"/>
    <cellStyle name="Normal 2 22 9 2 2" xfId="9596"/>
    <cellStyle name="Normal 2 22 9 2 3" xfId="9597"/>
    <cellStyle name="Normal 2 22 9 3" xfId="9598"/>
    <cellStyle name="Normal 2 22 9 3 2" xfId="9599"/>
    <cellStyle name="Normal 2 22 9 3 3" xfId="9600"/>
    <cellStyle name="Normal 2 22 9 4" xfId="9601"/>
    <cellStyle name="Normal 2 22 9 5" xfId="9602"/>
    <cellStyle name="Normal 2 220" xfId="9603"/>
    <cellStyle name="Normal 2 221" xfId="9604"/>
    <cellStyle name="Normal 2 222" xfId="9605"/>
    <cellStyle name="Normal 2 222 2" xfId="9606"/>
    <cellStyle name="Normal 2 222 2 2" xfId="9607"/>
    <cellStyle name="Normal 2 222 2 3" xfId="9608"/>
    <cellStyle name="Normal 2 222 3" xfId="9609"/>
    <cellStyle name="Normal 2 222 4" xfId="9610"/>
    <cellStyle name="Normal 2 222 5" xfId="9611"/>
    <cellStyle name="Normal 2 222 6" xfId="9612"/>
    <cellStyle name="Normal 2 222 7" xfId="9613"/>
    <cellStyle name="Normal 2 222 8" xfId="9614"/>
    <cellStyle name="Normal 2 223" xfId="9615"/>
    <cellStyle name="Normal 2 223 2" xfId="9616"/>
    <cellStyle name="Normal 2 223 2 2" xfId="9617"/>
    <cellStyle name="Normal 2 223 2 3" xfId="9618"/>
    <cellStyle name="Normal 2 223 3" xfId="9619"/>
    <cellStyle name="Normal 2 223 4" xfId="9620"/>
    <cellStyle name="Normal 2 223 5" xfId="9621"/>
    <cellStyle name="Normal 2 223 6" xfId="9622"/>
    <cellStyle name="Normal 2 223 7" xfId="9623"/>
    <cellStyle name="Normal 2 223 8" xfId="9624"/>
    <cellStyle name="Normal 2 224" xfId="9625"/>
    <cellStyle name="Normal 2 224 2" xfId="9626"/>
    <cellStyle name="Normal 2 224 2 2" xfId="9627"/>
    <cellStyle name="Normal 2 224 2 3" xfId="9628"/>
    <cellStyle name="Normal 2 224 3" xfId="9629"/>
    <cellStyle name="Normal 2 224 4" xfId="9630"/>
    <cellStyle name="Normal 2 224 5" xfId="9631"/>
    <cellStyle name="Normal 2 224 6" xfId="9632"/>
    <cellStyle name="Normal 2 224 7" xfId="9633"/>
    <cellStyle name="Normal 2 224 8" xfId="9634"/>
    <cellStyle name="Normal 2 225" xfId="9635"/>
    <cellStyle name="Normal 2 225 2" xfId="9636"/>
    <cellStyle name="Normal 2 225 2 2" xfId="9637"/>
    <cellStyle name="Normal 2 225 2 3" xfId="9638"/>
    <cellStyle name="Normal 2 225 3" xfId="9639"/>
    <cellStyle name="Normal 2 225 4" xfId="9640"/>
    <cellStyle name="Normal 2 225 5" xfId="9641"/>
    <cellStyle name="Normal 2 225 6" xfId="9642"/>
    <cellStyle name="Normal 2 225 7" xfId="9643"/>
    <cellStyle name="Normal 2 225 8" xfId="9644"/>
    <cellStyle name="Normal 2 226" xfId="9645"/>
    <cellStyle name="Normal 2 226 10" xfId="9646"/>
    <cellStyle name="Normal 2 226 11" xfId="9647"/>
    <cellStyle name="Normal 2 226 12" xfId="9648"/>
    <cellStyle name="Normal 2 226 13" xfId="9649"/>
    <cellStyle name="Normal 2 226 14" xfId="9650"/>
    <cellStyle name="Normal 2 226 15" xfId="9651"/>
    <cellStyle name="Normal 2 226 16" xfId="9652"/>
    <cellStyle name="Normal 2 226 2" xfId="9653"/>
    <cellStyle name="Normal 2 226 2 2" xfId="9654"/>
    <cellStyle name="Normal 2 226 2 3" xfId="9655"/>
    <cellStyle name="Normal 2 226 3" xfId="9656"/>
    <cellStyle name="Normal 2 226 3 2" xfId="9657"/>
    <cellStyle name="Normal 2 226 3 2 2" xfId="9658"/>
    <cellStyle name="Normal 2 226 3 2 2 2" xfId="9659"/>
    <cellStyle name="Normal 2 226 3 2 2 2 2" xfId="9660"/>
    <cellStyle name="Normal 2 226 3 2 2 2 3" xfId="9661"/>
    <cellStyle name="Normal 2 226 3 2 2 2 4" xfId="9662"/>
    <cellStyle name="Normal 2 226 3 2 2 2 5" xfId="9663"/>
    <cellStyle name="Normal 2 226 3 2 2 3" xfId="9664"/>
    <cellStyle name="Normal 2 226 3 2 2 3 2" xfId="9665"/>
    <cellStyle name="Normal 2 226 3 2 2 3 3" xfId="9666"/>
    <cellStyle name="Normal 2 226 3 2 2 3 4" xfId="9667"/>
    <cellStyle name="Normal 2 226 3 2 2 3 5" xfId="9668"/>
    <cellStyle name="Normal 2 226 3 2 3" xfId="9669"/>
    <cellStyle name="Normal 2 226 3 2 4" xfId="9670"/>
    <cellStyle name="Normal 2 226 3 2 5" xfId="9671"/>
    <cellStyle name="Normal 2 226 3 2 6" xfId="9672"/>
    <cellStyle name="Normal 2 226 3 2 7" xfId="9673"/>
    <cellStyle name="Normal 2 226 3 2 8" xfId="9674"/>
    <cellStyle name="Normal 2 226 3 2 9" xfId="9675"/>
    <cellStyle name="Normal 2 226 3 3" xfId="9676"/>
    <cellStyle name="Normal 2 226 3 3 2" xfId="9677"/>
    <cellStyle name="Normal 2 226 3 3 3" xfId="9678"/>
    <cellStyle name="Normal 2 226 3 3 4" xfId="9679"/>
    <cellStyle name="Normal 2 226 3 3 5" xfId="9680"/>
    <cellStyle name="Normal 2 226 3 3 6" xfId="9681"/>
    <cellStyle name="Normal 2 226 3 3 7" xfId="9682"/>
    <cellStyle name="Normal 2 226 3 4" xfId="9683"/>
    <cellStyle name="Normal 2 226 3 4 2" xfId="9684"/>
    <cellStyle name="Normal 2 226 3 4 3" xfId="9685"/>
    <cellStyle name="Normal 2 226 3 4 4" xfId="9686"/>
    <cellStyle name="Normal 2 226 3 4 5" xfId="9687"/>
    <cellStyle name="Normal 2 226 3 4 6" xfId="9688"/>
    <cellStyle name="Normal 2 226 3 4 7" xfId="9689"/>
    <cellStyle name="Normal 2 226 3 5" xfId="9690"/>
    <cellStyle name="Normal 2 226 3 5 2" xfId="9691"/>
    <cellStyle name="Normal 2 226 3 5 3" xfId="9692"/>
    <cellStyle name="Normal 2 226 3 5 4" xfId="9693"/>
    <cellStyle name="Normal 2 226 3 5 5" xfId="9694"/>
    <cellStyle name="Normal 2 226 3 5 6" xfId="9695"/>
    <cellStyle name="Normal 2 226 3 5 7" xfId="9696"/>
    <cellStyle name="Normal 2 226 3 6" xfId="9697"/>
    <cellStyle name="Normal 2 226 3 6 2" xfId="9698"/>
    <cellStyle name="Normal 2 226 3 6 3" xfId="9699"/>
    <cellStyle name="Normal 2 226 3 6 4" xfId="9700"/>
    <cellStyle name="Normal 2 226 3 6 5" xfId="9701"/>
    <cellStyle name="Normal 2 226 3 6 6" xfId="9702"/>
    <cellStyle name="Normal 2 226 3 6 7" xfId="9703"/>
    <cellStyle name="Normal 2 226 3 7" xfId="9704"/>
    <cellStyle name="Normal 2 226 3 7 2" xfId="9705"/>
    <cellStyle name="Normal 2 226 3 7 3" xfId="9706"/>
    <cellStyle name="Normal 2 226 3 7 4" xfId="9707"/>
    <cellStyle name="Normal 2 226 3 7 5" xfId="9708"/>
    <cellStyle name="Normal 2 226 3 7 6" xfId="9709"/>
    <cellStyle name="Normal 2 226 3 7 7" xfId="9710"/>
    <cellStyle name="Normal 2 226 3 8" xfId="9711"/>
    <cellStyle name="Normal 2 226 3 8 2" xfId="9712"/>
    <cellStyle name="Normal 2 226 3 8 3" xfId="9713"/>
    <cellStyle name="Normal 2 226 3 8 4" xfId="9714"/>
    <cellStyle name="Normal 2 226 3 8 5" xfId="9715"/>
    <cellStyle name="Normal 2 226 3 9" xfId="9716"/>
    <cellStyle name="Normal 2 226 3 9 2" xfId="9717"/>
    <cellStyle name="Normal 2 226 3 9 3" xfId="9718"/>
    <cellStyle name="Normal 2 226 3 9 4" xfId="9719"/>
    <cellStyle name="Normal 2 226 3 9 5" xfId="9720"/>
    <cellStyle name="Normal 2 226 4" xfId="9721"/>
    <cellStyle name="Normal 2 226 4 2" xfId="9722"/>
    <cellStyle name="Normal 2 226 4 2 2" xfId="9723"/>
    <cellStyle name="Normal 2 226 4 2 3" xfId="9724"/>
    <cellStyle name="Normal 2 226 4 2 4" xfId="9725"/>
    <cellStyle name="Normal 2 226 4 2 5" xfId="9726"/>
    <cellStyle name="Normal 2 226 4 2 6" xfId="9727"/>
    <cellStyle name="Normal 2 226 4 2 7" xfId="9728"/>
    <cellStyle name="Normal 2 226 4 2 8" xfId="9729"/>
    <cellStyle name="Normal 2 226 4 2 9" xfId="9730"/>
    <cellStyle name="Normal 2 226 4 3" xfId="9731"/>
    <cellStyle name="Normal 2 226 4 3 2" xfId="9732"/>
    <cellStyle name="Normal 2 226 4 3 3" xfId="9733"/>
    <cellStyle name="Normal 2 226 4 3 4" xfId="9734"/>
    <cellStyle name="Normal 2 226 4 3 5" xfId="9735"/>
    <cellStyle name="Normal 2 226 5" xfId="9736"/>
    <cellStyle name="Normal 2 226 5 2" xfId="9737"/>
    <cellStyle name="Normal 2 226 5 3" xfId="9738"/>
    <cellStyle name="Normal 2 226 6" xfId="9739"/>
    <cellStyle name="Normal 2 226 6 2" xfId="9740"/>
    <cellStyle name="Normal 2 226 6 3" xfId="9741"/>
    <cellStyle name="Normal 2 226 7" xfId="9742"/>
    <cellStyle name="Normal 2 226 7 2" xfId="9743"/>
    <cellStyle name="Normal 2 226 7 3" xfId="9744"/>
    <cellStyle name="Normal 2 226 8" xfId="9745"/>
    <cellStyle name="Normal 2 226 8 2" xfId="9746"/>
    <cellStyle name="Normal 2 226 8 3" xfId="9747"/>
    <cellStyle name="Normal 2 226 9" xfId="9748"/>
    <cellStyle name="Normal 2 227" xfId="9749"/>
    <cellStyle name="Normal 2 227 10" xfId="9750"/>
    <cellStyle name="Normal 2 227 11" xfId="9751"/>
    <cellStyle name="Normal 2 227 12" xfId="9752"/>
    <cellStyle name="Normal 2 227 13" xfId="9753"/>
    <cellStyle name="Normal 2 227 14" xfId="9754"/>
    <cellStyle name="Normal 2 227 15" xfId="9755"/>
    <cellStyle name="Normal 2 227 2" xfId="9756"/>
    <cellStyle name="Normal 2 227 2 2" xfId="9757"/>
    <cellStyle name="Normal 2 227 2 2 2" xfId="9758"/>
    <cellStyle name="Normal 2 227 2 2 3" xfId="9759"/>
    <cellStyle name="Normal 2 227 2 2 4" xfId="9760"/>
    <cellStyle name="Normal 2 227 2 2 5" xfId="9761"/>
    <cellStyle name="Normal 2 227 2 2 6" xfId="9762"/>
    <cellStyle name="Normal 2 227 2 2 7" xfId="9763"/>
    <cellStyle name="Normal 2 227 2 2 8" xfId="9764"/>
    <cellStyle name="Normal 2 227 2 2 9" xfId="9765"/>
    <cellStyle name="Normal 2 227 2 3" xfId="9766"/>
    <cellStyle name="Normal 2 227 2 3 2" xfId="9767"/>
    <cellStyle name="Normal 2 227 2 3 3" xfId="9768"/>
    <cellStyle name="Normal 2 227 2 3 4" xfId="9769"/>
    <cellStyle name="Normal 2 227 2 3 5" xfId="9770"/>
    <cellStyle name="Normal 2 227 3" xfId="9771"/>
    <cellStyle name="Normal 2 227 3 2" xfId="9772"/>
    <cellStyle name="Normal 2 227 3 3" xfId="9773"/>
    <cellStyle name="Normal 2 227 4" xfId="9774"/>
    <cellStyle name="Normal 2 227 4 2" xfId="9775"/>
    <cellStyle name="Normal 2 227 4 3" xfId="9776"/>
    <cellStyle name="Normal 2 227 5" xfId="9777"/>
    <cellStyle name="Normal 2 227 5 2" xfId="9778"/>
    <cellStyle name="Normal 2 227 5 3" xfId="9779"/>
    <cellStyle name="Normal 2 227 6" xfId="9780"/>
    <cellStyle name="Normal 2 227 6 2" xfId="9781"/>
    <cellStyle name="Normal 2 227 6 3" xfId="9782"/>
    <cellStyle name="Normal 2 227 7" xfId="9783"/>
    <cellStyle name="Normal 2 227 7 2" xfId="9784"/>
    <cellStyle name="Normal 2 227 7 3" xfId="9785"/>
    <cellStyle name="Normal 2 227 8" xfId="9786"/>
    <cellStyle name="Normal 2 227 9" xfId="9787"/>
    <cellStyle name="Normal 2 228" xfId="9788"/>
    <cellStyle name="Normal 2 228 2" xfId="9789"/>
    <cellStyle name="Normal 2 228 3" xfId="9790"/>
    <cellStyle name="Normal 2 229" xfId="9791"/>
    <cellStyle name="Normal 2 229 2" xfId="9792"/>
    <cellStyle name="Normal 2 229 2 2" xfId="9793"/>
    <cellStyle name="Normal 2 229 2 2 2" xfId="9794"/>
    <cellStyle name="Normal 2 229 2 2 3" xfId="9795"/>
    <cellStyle name="Normal 2 229 2 2 4" xfId="9796"/>
    <cellStyle name="Normal 2 229 2 2 5" xfId="9797"/>
    <cellStyle name="Normal 2 229 2 3" xfId="9798"/>
    <cellStyle name="Normal 2 229 2 3 2" xfId="9799"/>
    <cellStyle name="Normal 2 229 2 3 3" xfId="9800"/>
    <cellStyle name="Normal 2 229 2 3 4" xfId="9801"/>
    <cellStyle name="Normal 2 229 2 3 5" xfId="9802"/>
    <cellStyle name="Normal 2 229 3" xfId="9803"/>
    <cellStyle name="Normal 2 229 4" xfId="9804"/>
    <cellStyle name="Normal 2 229 5" xfId="9805"/>
    <cellStyle name="Normal 2 229 6" xfId="9806"/>
    <cellStyle name="Normal 2 229 7" xfId="9807"/>
    <cellStyle name="Normal 2 229 8" xfId="9808"/>
    <cellStyle name="Normal 2 229 9" xfId="9809"/>
    <cellStyle name="Normal 2 23" xfId="9810"/>
    <cellStyle name="Normal 2 23 10" xfId="9811"/>
    <cellStyle name="Normal 2 23 10 2" xfId="9812"/>
    <cellStyle name="Normal 2 23 10 2 2" xfId="9813"/>
    <cellStyle name="Normal 2 23 10 2 3" xfId="9814"/>
    <cellStyle name="Normal 2 23 10 3" xfId="9815"/>
    <cellStyle name="Normal 2 23 10 3 2" xfId="9816"/>
    <cellStyle name="Normal 2 23 10 3 3" xfId="9817"/>
    <cellStyle name="Normal 2 23 10 4" xfId="9818"/>
    <cellStyle name="Normal 2 23 10 5" xfId="9819"/>
    <cellStyle name="Normal 2 23 11" xfId="9820"/>
    <cellStyle name="Normal 2 23 11 2" xfId="9821"/>
    <cellStyle name="Normal 2 23 11 2 2" xfId="9822"/>
    <cellStyle name="Normal 2 23 11 2 3" xfId="9823"/>
    <cellStyle name="Normal 2 23 11 3" xfId="9824"/>
    <cellStyle name="Normal 2 23 11 3 2" xfId="9825"/>
    <cellStyle name="Normal 2 23 11 3 3" xfId="9826"/>
    <cellStyle name="Normal 2 23 11 4" xfId="9827"/>
    <cellStyle name="Normal 2 23 11 5" xfId="9828"/>
    <cellStyle name="Normal 2 23 12" xfId="9829"/>
    <cellStyle name="Normal 2 23 12 2" xfId="9830"/>
    <cellStyle name="Normal 2 23 12 2 2" xfId="9831"/>
    <cellStyle name="Normal 2 23 12 2 3" xfId="9832"/>
    <cellStyle name="Normal 2 23 12 3" xfId="9833"/>
    <cellStyle name="Normal 2 23 12 3 2" xfId="9834"/>
    <cellStyle name="Normal 2 23 12 3 3" xfId="9835"/>
    <cellStyle name="Normal 2 23 12 4" xfId="9836"/>
    <cellStyle name="Normal 2 23 12 5" xfId="9837"/>
    <cellStyle name="Normal 2 23 13" xfId="9838"/>
    <cellStyle name="Normal 2 23 13 2" xfId="9839"/>
    <cellStyle name="Normal 2 23 13 2 2" xfId="9840"/>
    <cellStyle name="Normal 2 23 13 2 3" xfId="9841"/>
    <cellStyle name="Normal 2 23 13 3" xfId="9842"/>
    <cellStyle name="Normal 2 23 13 3 2" xfId="9843"/>
    <cellStyle name="Normal 2 23 13 3 3" xfId="9844"/>
    <cellStyle name="Normal 2 23 13 4" xfId="9845"/>
    <cellStyle name="Normal 2 23 13 5" xfId="9846"/>
    <cellStyle name="Normal 2 23 14" xfId="9847"/>
    <cellStyle name="Normal 2 23 14 2" xfId="9848"/>
    <cellStyle name="Normal 2 23 14 2 2" xfId="9849"/>
    <cellStyle name="Normal 2 23 14 2 3" xfId="9850"/>
    <cellStyle name="Normal 2 23 14 3" xfId="9851"/>
    <cellStyle name="Normal 2 23 14 3 2" xfId="9852"/>
    <cellStyle name="Normal 2 23 14 3 3" xfId="9853"/>
    <cellStyle name="Normal 2 23 14 4" xfId="9854"/>
    <cellStyle name="Normal 2 23 14 5" xfId="9855"/>
    <cellStyle name="Normal 2 23 15" xfId="9856"/>
    <cellStyle name="Normal 2 23 15 2" xfId="9857"/>
    <cellStyle name="Normal 2 23 15 2 2" xfId="9858"/>
    <cellStyle name="Normal 2 23 15 2 3" xfId="9859"/>
    <cellStyle name="Normal 2 23 15 3" xfId="9860"/>
    <cellStyle name="Normal 2 23 15 3 2" xfId="9861"/>
    <cellStyle name="Normal 2 23 15 3 3" xfId="9862"/>
    <cellStyle name="Normal 2 23 15 4" xfId="9863"/>
    <cellStyle name="Normal 2 23 15 5" xfId="9864"/>
    <cellStyle name="Normal 2 23 16" xfId="9865"/>
    <cellStyle name="Normal 2 23 16 2" xfId="9866"/>
    <cellStyle name="Normal 2 23 16 2 2" xfId="9867"/>
    <cellStyle name="Normal 2 23 16 2 3" xfId="9868"/>
    <cellStyle name="Normal 2 23 16 3" xfId="9869"/>
    <cellStyle name="Normal 2 23 16 3 2" xfId="9870"/>
    <cellStyle name="Normal 2 23 16 3 3" xfId="9871"/>
    <cellStyle name="Normal 2 23 16 4" xfId="9872"/>
    <cellStyle name="Normal 2 23 16 5" xfId="9873"/>
    <cellStyle name="Normal 2 23 17" xfId="9874"/>
    <cellStyle name="Normal 2 23 17 2" xfId="9875"/>
    <cellStyle name="Normal 2 23 17 2 2" xfId="9876"/>
    <cellStyle name="Normal 2 23 17 2 3" xfId="9877"/>
    <cellStyle name="Normal 2 23 17 3" xfId="9878"/>
    <cellStyle name="Normal 2 23 17 3 2" xfId="9879"/>
    <cellStyle name="Normal 2 23 17 3 3" xfId="9880"/>
    <cellStyle name="Normal 2 23 17 4" xfId="9881"/>
    <cellStyle name="Normal 2 23 17 5" xfId="9882"/>
    <cellStyle name="Normal 2 23 18" xfId="9883"/>
    <cellStyle name="Normal 2 23 18 2" xfId="9884"/>
    <cellStyle name="Normal 2 23 18 2 2" xfId="9885"/>
    <cellStyle name="Normal 2 23 18 2 3" xfId="9886"/>
    <cellStyle name="Normal 2 23 18 3" xfId="9887"/>
    <cellStyle name="Normal 2 23 18 3 2" xfId="9888"/>
    <cellStyle name="Normal 2 23 18 3 3" xfId="9889"/>
    <cellStyle name="Normal 2 23 18 4" xfId="9890"/>
    <cellStyle name="Normal 2 23 18 5" xfId="9891"/>
    <cellStyle name="Normal 2 23 19" xfId="9892"/>
    <cellStyle name="Normal 2 23 19 2" xfId="9893"/>
    <cellStyle name="Normal 2 23 19 2 2" xfId="9894"/>
    <cellStyle name="Normal 2 23 19 2 3" xfId="9895"/>
    <cellStyle name="Normal 2 23 19 3" xfId="9896"/>
    <cellStyle name="Normal 2 23 19 3 2" xfId="9897"/>
    <cellStyle name="Normal 2 23 19 3 3" xfId="9898"/>
    <cellStyle name="Normal 2 23 19 4" xfId="9899"/>
    <cellStyle name="Normal 2 23 19 5" xfId="9900"/>
    <cellStyle name="Normal 2 23 2" xfId="9901"/>
    <cellStyle name="Normal 2 23 2 2" xfId="9902"/>
    <cellStyle name="Normal 2 23 2 2 2" xfId="9903"/>
    <cellStyle name="Normal 2 23 2 2 3" xfId="9904"/>
    <cellStyle name="Normal 2 23 2 3" xfId="9905"/>
    <cellStyle name="Normal 2 23 2 3 2" xfId="9906"/>
    <cellStyle name="Normal 2 23 2 3 3" xfId="9907"/>
    <cellStyle name="Normal 2 23 2 4" xfId="9908"/>
    <cellStyle name="Normal 2 23 2 5" xfId="9909"/>
    <cellStyle name="Normal 2 23 20" xfId="9910"/>
    <cellStyle name="Normal 2 23 20 2" xfId="9911"/>
    <cellStyle name="Normal 2 23 20 2 2" xfId="9912"/>
    <cellStyle name="Normal 2 23 20 2 3" xfId="9913"/>
    <cellStyle name="Normal 2 23 20 3" xfId="9914"/>
    <cellStyle name="Normal 2 23 20 3 2" xfId="9915"/>
    <cellStyle name="Normal 2 23 20 3 3" xfId="9916"/>
    <cellStyle name="Normal 2 23 20 4" xfId="9917"/>
    <cellStyle name="Normal 2 23 20 5" xfId="9918"/>
    <cellStyle name="Normal 2 23 21" xfId="9919"/>
    <cellStyle name="Normal 2 23 21 2" xfId="9920"/>
    <cellStyle name="Normal 2 23 21 2 2" xfId="9921"/>
    <cellStyle name="Normal 2 23 21 2 3" xfId="9922"/>
    <cellStyle name="Normal 2 23 21 3" xfId="9923"/>
    <cellStyle name="Normal 2 23 21 3 2" xfId="9924"/>
    <cellStyle name="Normal 2 23 21 3 3" xfId="9925"/>
    <cellStyle name="Normal 2 23 21 4" xfId="9926"/>
    <cellStyle name="Normal 2 23 21 5" xfId="9927"/>
    <cellStyle name="Normal 2 23 22" xfId="9928"/>
    <cellStyle name="Normal 2 23 22 2" xfId="9929"/>
    <cellStyle name="Normal 2 23 22 2 2" xfId="9930"/>
    <cellStyle name="Normal 2 23 22 2 3" xfId="9931"/>
    <cellStyle name="Normal 2 23 22 3" xfId="9932"/>
    <cellStyle name="Normal 2 23 22 3 2" xfId="9933"/>
    <cellStyle name="Normal 2 23 22 3 3" xfId="9934"/>
    <cellStyle name="Normal 2 23 22 4" xfId="9935"/>
    <cellStyle name="Normal 2 23 22 5" xfId="9936"/>
    <cellStyle name="Normal 2 23 23" xfId="9937"/>
    <cellStyle name="Normal 2 23 23 2" xfId="9938"/>
    <cellStyle name="Normal 2 23 23 2 2" xfId="9939"/>
    <cellStyle name="Normal 2 23 23 2 3" xfId="9940"/>
    <cellStyle name="Normal 2 23 23 3" xfId="9941"/>
    <cellStyle name="Normal 2 23 23 3 2" xfId="9942"/>
    <cellStyle name="Normal 2 23 23 3 3" xfId="9943"/>
    <cellStyle name="Normal 2 23 23 4" xfId="9944"/>
    <cellStyle name="Normal 2 23 23 5" xfId="9945"/>
    <cellStyle name="Normal 2 23 24" xfId="9946"/>
    <cellStyle name="Normal 2 23 24 2" xfId="9947"/>
    <cellStyle name="Normal 2 23 24 3" xfId="9948"/>
    <cellStyle name="Normal 2 23 25" xfId="9949"/>
    <cellStyle name="Normal 2 23 25 2" xfId="9950"/>
    <cellStyle name="Normal 2 23 25 3" xfId="9951"/>
    <cellStyle name="Normal 2 23 26" xfId="9952"/>
    <cellStyle name="Normal 2 23 27" xfId="9953"/>
    <cellStyle name="Normal 2 23 3" xfId="9954"/>
    <cellStyle name="Normal 2 23 3 2" xfId="9955"/>
    <cellStyle name="Normal 2 23 3 2 2" xfId="9956"/>
    <cellStyle name="Normal 2 23 3 2 3" xfId="9957"/>
    <cellStyle name="Normal 2 23 3 3" xfId="9958"/>
    <cellStyle name="Normal 2 23 3 3 2" xfId="9959"/>
    <cellStyle name="Normal 2 23 3 3 3" xfId="9960"/>
    <cellStyle name="Normal 2 23 3 4" xfId="9961"/>
    <cellStyle name="Normal 2 23 3 5" xfId="9962"/>
    <cellStyle name="Normal 2 23 4" xfId="9963"/>
    <cellStyle name="Normal 2 23 4 2" xfId="9964"/>
    <cellStyle name="Normal 2 23 4 2 2" xfId="9965"/>
    <cellStyle name="Normal 2 23 4 2 3" xfId="9966"/>
    <cellStyle name="Normal 2 23 4 3" xfId="9967"/>
    <cellStyle name="Normal 2 23 4 3 2" xfId="9968"/>
    <cellStyle name="Normal 2 23 4 3 3" xfId="9969"/>
    <cellStyle name="Normal 2 23 4 4" xfId="9970"/>
    <cellStyle name="Normal 2 23 4 5" xfId="9971"/>
    <cellStyle name="Normal 2 23 5" xfId="9972"/>
    <cellStyle name="Normal 2 23 5 2" xfId="9973"/>
    <cellStyle name="Normal 2 23 5 2 2" xfId="9974"/>
    <cellStyle name="Normal 2 23 5 2 3" xfId="9975"/>
    <cellStyle name="Normal 2 23 5 3" xfId="9976"/>
    <cellStyle name="Normal 2 23 5 3 2" xfId="9977"/>
    <cellStyle name="Normal 2 23 5 3 3" xfId="9978"/>
    <cellStyle name="Normal 2 23 5 4" xfId="9979"/>
    <cellStyle name="Normal 2 23 5 5" xfId="9980"/>
    <cellStyle name="Normal 2 23 6" xfId="9981"/>
    <cellStyle name="Normal 2 23 6 2" xfId="9982"/>
    <cellStyle name="Normal 2 23 6 2 2" xfId="9983"/>
    <cellStyle name="Normal 2 23 6 2 3" xfId="9984"/>
    <cellStyle name="Normal 2 23 6 3" xfId="9985"/>
    <cellStyle name="Normal 2 23 6 3 2" xfId="9986"/>
    <cellStyle name="Normal 2 23 6 3 3" xfId="9987"/>
    <cellStyle name="Normal 2 23 6 4" xfId="9988"/>
    <cellStyle name="Normal 2 23 6 5" xfId="9989"/>
    <cellStyle name="Normal 2 23 7" xfId="9990"/>
    <cellStyle name="Normal 2 23 7 2" xfId="9991"/>
    <cellStyle name="Normal 2 23 7 2 2" xfId="9992"/>
    <cellStyle name="Normal 2 23 7 2 3" xfId="9993"/>
    <cellStyle name="Normal 2 23 7 3" xfId="9994"/>
    <cellStyle name="Normal 2 23 7 3 2" xfId="9995"/>
    <cellStyle name="Normal 2 23 7 3 3" xfId="9996"/>
    <cellStyle name="Normal 2 23 7 4" xfId="9997"/>
    <cellStyle name="Normal 2 23 7 5" xfId="9998"/>
    <cellStyle name="Normal 2 23 8" xfId="9999"/>
    <cellStyle name="Normal 2 23 8 2" xfId="10000"/>
    <cellStyle name="Normal 2 23 8 2 2" xfId="10001"/>
    <cellStyle name="Normal 2 23 8 2 3" xfId="10002"/>
    <cellStyle name="Normal 2 23 8 3" xfId="10003"/>
    <cellStyle name="Normal 2 23 8 3 2" xfId="10004"/>
    <cellStyle name="Normal 2 23 8 3 3" xfId="10005"/>
    <cellStyle name="Normal 2 23 8 4" xfId="10006"/>
    <cellStyle name="Normal 2 23 8 5" xfId="10007"/>
    <cellStyle name="Normal 2 23 9" xfId="10008"/>
    <cellStyle name="Normal 2 23 9 2" xfId="10009"/>
    <cellStyle name="Normal 2 23 9 2 2" xfId="10010"/>
    <cellStyle name="Normal 2 23 9 2 3" xfId="10011"/>
    <cellStyle name="Normal 2 23 9 3" xfId="10012"/>
    <cellStyle name="Normal 2 23 9 3 2" xfId="10013"/>
    <cellStyle name="Normal 2 23 9 3 3" xfId="10014"/>
    <cellStyle name="Normal 2 23 9 4" xfId="10015"/>
    <cellStyle name="Normal 2 23 9 5" xfId="10016"/>
    <cellStyle name="Normal 2 230" xfId="10017"/>
    <cellStyle name="Normal 2 230 2" xfId="10018"/>
    <cellStyle name="Normal 2 230 3" xfId="10019"/>
    <cellStyle name="Normal 2 230 4" xfId="10020"/>
    <cellStyle name="Normal 2 230 5" xfId="10021"/>
    <cellStyle name="Normal 2 230 6" xfId="10022"/>
    <cellStyle name="Normal 2 230 7" xfId="10023"/>
    <cellStyle name="Normal 2 231" xfId="10024"/>
    <cellStyle name="Normal 2 231 2" xfId="10025"/>
    <cellStyle name="Normal 2 231 3" xfId="10026"/>
    <cellStyle name="Normal 2 231 4" xfId="10027"/>
    <cellStyle name="Normal 2 231 5" xfId="10028"/>
    <cellStyle name="Normal 2 231 6" xfId="10029"/>
    <cellStyle name="Normal 2 231 7" xfId="10030"/>
    <cellStyle name="Normal 2 232" xfId="10031"/>
    <cellStyle name="Normal 2 232 2" xfId="10032"/>
    <cellStyle name="Normal 2 232 3" xfId="10033"/>
    <cellStyle name="Normal 2 232 4" xfId="10034"/>
    <cellStyle name="Normal 2 232 5" xfId="10035"/>
    <cellStyle name="Normal 2 232 6" xfId="10036"/>
    <cellStyle name="Normal 2 232 7" xfId="10037"/>
    <cellStyle name="Normal 2 233" xfId="10038"/>
    <cellStyle name="Normal 2 233 2" xfId="10039"/>
    <cellStyle name="Normal 2 233 3" xfId="10040"/>
    <cellStyle name="Normal 2 233 4" xfId="10041"/>
    <cellStyle name="Normal 2 233 5" xfId="10042"/>
    <cellStyle name="Normal 2 233 6" xfId="10043"/>
    <cellStyle name="Normal 2 233 7" xfId="10044"/>
    <cellStyle name="Normal 2 234" xfId="10045"/>
    <cellStyle name="Normal 2 234 2" xfId="10046"/>
    <cellStyle name="Normal 2 234 3" xfId="10047"/>
    <cellStyle name="Normal 2 234 4" xfId="10048"/>
    <cellStyle name="Normal 2 234 5" xfId="10049"/>
    <cellStyle name="Normal 2 235" xfId="10050"/>
    <cellStyle name="Normal 2 235 2" xfId="10051"/>
    <cellStyle name="Normal 2 235 3" xfId="10052"/>
    <cellStyle name="Normal 2 235 4" xfId="10053"/>
    <cellStyle name="Normal 2 235 5" xfId="10054"/>
    <cellStyle name="Normal 2 236" xfId="10055"/>
    <cellStyle name="Normal 2 237" xfId="10056"/>
    <cellStyle name="Normal 2 238" xfId="10057"/>
    <cellStyle name="Normal 2 239" xfId="10058"/>
    <cellStyle name="Normal 2 24" xfId="10059"/>
    <cellStyle name="Normal 2 24 10" xfId="10060"/>
    <cellStyle name="Normal 2 24 10 2" xfId="10061"/>
    <cellStyle name="Normal 2 24 10 2 2" xfId="10062"/>
    <cellStyle name="Normal 2 24 10 2 3" xfId="10063"/>
    <cellStyle name="Normal 2 24 10 3" xfId="10064"/>
    <cellStyle name="Normal 2 24 10 3 2" xfId="10065"/>
    <cellStyle name="Normal 2 24 10 3 3" xfId="10066"/>
    <cellStyle name="Normal 2 24 10 4" xfId="10067"/>
    <cellStyle name="Normal 2 24 10 5" xfId="10068"/>
    <cellStyle name="Normal 2 24 11" xfId="10069"/>
    <cellStyle name="Normal 2 24 11 2" xfId="10070"/>
    <cellStyle name="Normal 2 24 11 2 2" xfId="10071"/>
    <cellStyle name="Normal 2 24 11 2 3" xfId="10072"/>
    <cellStyle name="Normal 2 24 11 3" xfId="10073"/>
    <cellStyle name="Normal 2 24 11 3 2" xfId="10074"/>
    <cellStyle name="Normal 2 24 11 3 3" xfId="10075"/>
    <cellStyle name="Normal 2 24 11 4" xfId="10076"/>
    <cellStyle name="Normal 2 24 11 5" xfId="10077"/>
    <cellStyle name="Normal 2 24 12" xfId="10078"/>
    <cellStyle name="Normal 2 24 12 2" xfId="10079"/>
    <cellStyle name="Normal 2 24 12 2 2" xfId="10080"/>
    <cellStyle name="Normal 2 24 12 2 3" xfId="10081"/>
    <cellStyle name="Normal 2 24 12 3" xfId="10082"/>
    <cellStyle name="Normal 2 24 12 3 2" xfId="10083"/>
    <cellStyle name="Normal 2 24 12 3 3" xfId="10084"/>
    <cellStyle name="Normal 2 24 12 4" xfId="10085"/>
    <cellStyle name="Normal 2 24 12 5" xfId="10086"/>
    <cellStyle name="Normal 2 24 13" xfId="10087"/>
    <cellStyle name="Normal 2 24 13 2" xfId="10088"/>
    <cellStyle name="Normal 2 24 13 2 2" xfId="10089"/>
    <cellStyle name="Normal 2 24 13 2 3" xfId="10090"/>
    <cellStyle name="Normal 2 24 13 3" xfId="10091"/>
    <cellStyle name="Normal 2 24 13 3 2" xfId="10092"/>
    <cellStyle name="Normal 2 24 13 3 3" xfId="10093"/>
    <cellStyle name="Normal 2 24 13 4" xfId="10094"/>
    <cellStyle name="Normal 2 24 13 5" xfId="10095"/>
    <cellStyle name="Normal 2 24 14" xfId="10096"/>
    <cellStyle name="Normal 2 24 14 2" xfId="10097"/>
    <cellStyle name="Normal 2 24 14 2 2" xfId="10098"/>
    <cellStyle name="Normal 2 24 14 2 3" xfId="10099"/>
    <cellStyle name="Normal 2 24 14 3" xfId="10100"/>
    <cellStyle name="Normal 2 24 14 3 2" xfId="10101"/>
    <cellStyle name="Normal 2 24 14 3 3" xfId="10102"/>
    <cellStyle name="Normal 2 24 14 4" xfId="10103"/>
    <cellStyle name="Normal 2 24 14 5" xfId="10104"/>
    <cellStyle name="Normal 2 24 15" xfId="10105"/>
    <cellStyle name="Normal 2 24 15 2" xfId="10106"/>
    <cellStyle name="Normal 2 24 15 2 2" xfId="10107"/>
    <cellStyle name="Normal 2 24 15 2 3" xfId="10108"/>
    <cellStyle name="Normal 2 24 15 3" xfId="10109"/>
    <cellStyle name="Normal 2 24 15 3 2" xfId="10110"/>
    <cellStyle name="Normal 2 24 15 3 3" xfId="10111"/>
    <cellStyle name="Normal 2 24 15 4" xfId="10112"/>
    <cellStyle name="Normal 2 24 15 5" xfId="10113"/>
    <cellStyle name="Normal 2 24 16" xfId="10114"/>
    <cellStyle name="Normal 2 24 16 2" xfId="10115"/>
    <cellStyle name="Normal 2 24 16 2 2" xfId="10116"/>
    <cellStyle name="Normal 2 24 16 2 3" xfId="10117"/>
    <cellStyle name="Normal 2 24 16 3" xfId="10118"/>
    <cellStyle name="Normal 2 24 16 3 2" xfId="10119"/>
    <cellStyle name="Normal 2 24 16 3 3" xfId="10120"/>
    <cellStyle name="Normal 2 24 16 4" xfId="10121"/>
    <cellStyle name="Normal 2 24 16 5" xfId="10122"/>
    <cellStyle name="Normal 2 24 17" xfId="10123"/>
    <cellStyle name="Normal 2 24 17 2" xfId="10124"/>
    <cellStyle name="Normal 2 24 17 2 2" xfId="10125"/>
    <cellStyle name="Normal 2 24 17 2 3" xfId="10126"/>
    <cellStyle name="Normal 2 24 17 3" xfId="10127"/>
    <cellStyle name="Normal 2 24 17 3 2" xfId="10128"/>
    <cellStyle name="Normal 2 24 17 3 3" xfId="10129"/>
    <cellStyle name="Normal 2 24 17 4" xfId="10130"/>
    <cellStyle name="Normal 2 24 17 5" xfId="10131"/>
    <cellStyle name="Normal 2 24 18" xfId="10132"/>
    <cellStyle name="Normal 2 24 18 2" xfId="10133"/>
    <cellStyle name="Normal 2 24 18 2 2" xfId="10134"/>
    <cellStyle name="Normal 2 24 18 2 3" xfId="10135"/>
    <cellStyle name="Normal 2 24 18 3" xfId="10136"/>
    <cellStyle name="Normal 2 24 18 3 2" xfId="10137"/>
    <cellStyle name="Normal 2 24 18 3 3" xfId="10138"/>
    <cellStyle name="Normal 2 24 18 4" xfId="10139"/>
    <cellStyle name="Normal 2 24 18 5" xfId="10140"/>
    <cellStyle name="Normal 2 24 19" xfId="10141"/>
    <cellStyle name="Normal 2 24 19 2" xfId="10142"/>
    <cellStyle name="Normal 2 24 19 2 2" xfId="10143"/>
    <cellStyle name="Normal 2 24 19 2 3" xfId="10144"/>
    <cellStyle name="Normal 2 24 19 3" xfId="10145"/>
    <cellStyle name="Normal 2 24 19 3 2" xfId="10146"/>
    <cellStyle name="Normal 2 24 19 3 3" xfId="10147"/>
    <cellStyle name="Normal 2 24 19 4" xfId="10148"/>
    <cellStyle name="Normal 2 24 19 5" xfId="10149"/>
    <cellStyle name="Normal 2 24 2" xfId="10150"/>
    <cellStyle name="Normal 2 24 2 2" xfId="10151"/>
    <cellStyle name="Normal 2 24 2 2 2" xfId="10152"/>
    <cellStyle name="Normal 2 24 2 2 3" xfId="10153"/>
    <cellStyle name="Normal 2 24 2 3" xfId="10154"/>
    <cellStyle name="Normal 2 24 2 3 2" xfId="10155"/>
    <cellStyle name="Normal 2 24 2 3 3" xfId="10156"/>
    <cellStyle name="Normal 2 24 2 4" xfId="10157"/>
    <cellStyle name="Normal 2 24 2 5" xfId="10158"/>
    <cellStyle name="Normal 2 24 20" xfId="10159"/>
    <cellStyle name="Normal 2 24 20 2" xfId="10160"/>
    <cellStyle name="Normal 2 24 20 2 2" xfId="10161"/>
    <cellStyle name="Normal 2 24 20 2 3" xfId="10162"/>
    <cellStyle name="Normal 2 24 20 3" xfId="10163"/>
    <cellStyle name="Normal 2 24 20 3 2" xfId="10164"/>
    <cellStyle name="Normal 2 24 20 3 3" xfId="10165"/>
    <cellStyle name="Normal 2 24 20 4" xfId="10166"/>
    <cellStyle name="Normal 2 24 20 5" xfId="10167"/>
    <cellStyle name="Normal 2 24 21" xfId="10168"/>
    <cellStyle name="Normal 2 24 21 2" xfId="10169"/>
    <cellStyle name="Normal 2 24 21 2 2" xfId="10170"/>
    <cellStyle name="Normal 2 24 21 2 3" xfId="10171"/>
    <cellStyle name="Normal 2 24 21 3" xfId="10172"/>
    <cellStyle name="Normal 2 24 21 3 2" xfId="10173"/>
    <cellStyle name="Normal 2 24 21 3 3" xfId="10174"/>
    <cellStyle name="Normal 2 24 21 4" xfId="10175"/>
    <cellStyle name="Normal 2 24 21 5" xfId="10176"/>
    <cellStyle name="Normal 2 24 22" xfId="10177"/>
    <cellStyle name="Normal 2 24 22 2" xfId="10178"/>
    <cellStyle name="Normal 2 24 22 2 2" xfId="10179"/>
    <cellStyle name="Normal 2 24 22 2 3" xfId="10180"/>
    <cellStyle name="Normal 2 24 22 3" xfId="10181"/>
    <cellStyle name="Normal 2 24 22 3 2" xfId="10182"/>
    <cellStyle name="Normal 2 24 22 3 3" xfId="10183"/>
    <cellStyle name="Normal 2 24 22 4" xfId="10184"/>
    <cellStyle name="Normal 2 24 22 5" xfId="10185"/>
    <cellStyle name="Normal 2 24 23" xfId="10186"/>
    <cellStyle name="Normal 2 24 23 2" xfId="10187"/>
    <cellStyle name="Normal 2 24 23 2 2" xfId="10188"/>
    <cellStyle name="Normal 2 24 23 2 3" xfId="10189"/>
    <cellStyle name="Normal 2 24 23 3" xfId="10190"/>
    <cellStyle name="Normal 2 24 23 3 2" xfId="10191"/>
    <cellStyle name="Normal 2 24 23 3 3" xfId="10192"/>
    <cellStyle name="Normal 2 24 23 4" xfId="10193"/>
    <cellStyle name="Normal 2 24 23 5" xfId="10194"/>
    <cellStyle name="Normal 2 24 24" xfId="10195"/>
    <cellStyle name="Normal 2 24 24 2" xfId="10196"/>
    <cellStyle name="Normal 2 24 24 3" xfId="10197"/>
    <cellStyle name="Normal 2 24 25" xfId="10198"/>
    <cellStyle name="Normal 2 24 25 2" xfId="10199"/>
    <cellStyle name="Normal 2 24 25 3" xfId="10200"/>
    <cellStyle name="Normal 2 24 26" xfId="10201"/>
    <cellStyle name="Normal 2 24 27" xfId="10202"/>
    <cellStyle name="Normal 2 24 3" xfId="10203"/>
    <cellStyle name="Normal 2 24 3 2" xfId="10204"/>
    <cellStyle name="Normal 2 24 3 2 2" xfId="10205"/>
    <cellStyle name="Normal 2 24 3 2 3" xfId="10206"/>
    <cellStyle name="Normal 2 24 3 3" xfId="10207"/>
    <cellStyle name="Normal 2 24 3 3 2" xfId="10208"/>
    <cellStyle name="Normal 2 24 3 3 3" xfId="10209"/>
    <cellStyle name="Normal 2 24 3 4" xfId="10210"/>
    <cellStyle name="Normal 2 24 3 5" xfId="10211"/>
    <cellStyle name="Normal 2 24 4" xfId="10212"/>
    <cellStyle name="Normal 2 24 4 2" xfId="10213"/>
    <cellStyle name="Normal 2 24 4 2 2" xfId="10214"/>
    <cellStyle name="Normal 2 24 4 2 3" xfId="10215"/>
    <cellStyle name="Normal 2 24 4 3" xfId="10216"/>
    <cellStyle name="Normal 2 24 4 3 2" xfId="10217"/>
    <cellStyle name="Normal 2 24 4 3 3" xfId="10218"/>
    <cellStyle name="Normal 2 24 4 4" xfId="10219"/>
    <cellStyle name="Normal 2 24 4 5" xfId="10220"/>
    <cellStyle name="Normal 2 24 5" xfId="10221"/>
    <cellStyle name="Normal 2 24 5 2" xfId="10222"/>
    <cellStyle name="Normal 2 24 5 2 2" xfId="10223"/>
    <cellStyle name="Normal 2 24 5 2 3" xfId="10224"/>
    <cellStyle name="Normal 2 24 5 3" xfId="10225"/>
    <cellStyle name="Normal 2 24 5 3 2" xfId="10226"/>
    <cellStyle name="Normal 2 24 5 3 3" xfId="10227"/>
    <cellStyle name="Normal 2 24 5 4" xfId="10228"/>
    <cellStyle name="Normal 2 24 5 5" xfId="10229"/>
    <cellStyle name="Normal 2 24 6" xfId="10230"/>
    <cellStyle name="Normal 2 24 6 2" xfId="10231"/>
    <cellStyle name="Normal 2 24 6 2 2" xfId="10232"/>
    <cellStyle name="Normal 2 24 6 2 3" xfId="10233"/>
    <cellStyle name="Normal 2 24 6 3" xfId="10234"/>
    <cellStyle name="Normal 2 24 6 3 2" xfId="10235"/>
    <cellStyle name="Normal 2 24 6 3 3" xfId="10236"/>
    <cellStyle name="Normal 2 24 6 4" xfId="10237"/>
    <cellStyle name="Normal 2 24 6 5" xfId="10238"/>
    <cellStyle name="Normal 2 24 7" xfId="10239"/>
    <cellStyle name="Normal 2 24 7 2" xfId="10240"/>
    <cellStyle name="Normal 2 24 7 2 2" xfId="10241"/>
    <cellStyle name="Normal 2 24 7 2 3" xfId="10242"/>
    <cellStyle name="Normal 2 24 7 3" xfId="10243"/>
    <cellStyle name="Normal 2 24 7 3 2" xfId="10244"/>
    <cellStyle name="Normal 2 24 7 3 3" xfId="10245"/>
    <cellStyle name="Normal 2 24 7 4" xfId="10246"/>
    <cellStyle name="Normal 2 24 7 5" xfId="10247"/>
    <cellStyle name="Normal 2 24 8" xfId="10248"/>
    <cellStyle name="Normal 2 24 8 2" xfId="10249"/>
    <cellStyle name="Normal 2 24 8 2 2" xfId="10250"/>
    <cellStyle name="Normal 2 24 8 2 3" xfId="10251"/>
    <cellStyle name="Normal 2 24 8 3" xfId="10252"/>
    <cellStyle name="Normal 2 24 8 3 2" xfId="10253"/>
    <cellStyle name="Normal 2 24 8 3 3" xfId="10254"/>
    <cellStyle name="Normal 2 24 8 4" xfId="10255"/>
    <cellStyle name="Normal 2 24 8 5" xfId="10256"/>
    <cellStyle name="Normal 2 24 9" xfId="10257"/>
    <cellStyle name="Normal 2 24 9 2" xfId="10258"/>
    <cellStyle name="Normal 2 24 9 2 2" xfId="10259"/>
    <cellStyle name="Normal 2 24 9 2 3" xfId="10260"/>
    <cellStyle name="Normal 2 24 9 3" xfId="10261"/>
    <cellStyle name="Normal 2 24 9 3 2" xfId="10262"/>
    <cellStyle name="Normal 2 24 9 3 3" xfId="10263"/>
    <cellStyle name="Normal 2 24 9 4" xfId="10264"/>
    <cellStyle name="Normal 2 24 9 5" xfId="10265"/>
    <cellStyle name="Normal 2 240" xfId="10266"/>
    <cellStyle name="Normal 2 241" xfId="10267"/>
    <cellStyle name="Normal 2 242" xfId="10268"/>
    <cellStyle name="Normal 2 243" xfId="10269"/>
    <cellStyle name="Normal 2 244" xfId="10270"/>
    <cellStyle name="Normal 2 245" xfId="10271"/>
    <cellStyle name="Normal 2 246" xfId="10272"/>
    <cellStyle name="Normal 2 247" xfId="10273"/>
    <cellStyle name="Normal 2 248" xfId="10274"/>
    <cellStyle name="Normal 2 249" xfId="10275"/>
    <cellStyle name="Normal 2 25" xfId="10276"/>
    <cellStyle name="Normal 2 25 10" xfId="10277"/>
    <cellStyle name="Normal 2 25 10 2" xfId="10278"/>
    <cellStyle name="Normal 2 25 10 2 2" xfId="10279"/>
    <cellStyle name="Normal 2 25 10 2 3" xfId="10280"/>
    <cellStyle name="Normal 2 25 10 3" xfId="10281"/>
    <cellStyle name="Normal 2 25 10 3 2" xfId="10282"/>
    <cellStyle name="Normal 2 25 10 3 3" xfId="10283"/>
    <cellStyle name="Normal 2 25 10 4" xfId="10284"/>
    <cellStyle name="Normal 2 25 10 5" xfId="10285"/>
    <cellStyle name="Normal 2 25 11" xfId="10286"/>
    <cellStyle name="Normal 2 25 11 2" xfId="10287"/>
    <cellStyle name="Normal 2 25 11 2 2" xfId="10288"/>
    <cellStyle name="Normal 2 25 11 2 3" xfId="10289"/>
    <cellStyle name="Normal 2 25 11 3" xfId="10290"/>
    <cellStyle name="Normal 2 25 11 3 2" xfId="10291"/>
    <cellStyle name="Normal 2 25 11 3 3" xfId="10292"/>
    <cellStyle name="Normal 2 25 11 4" xfId="10293"/>
    <cellStyle name="Normal 2 25 11 5" xfId="10294"/>
    <cellStyle name="Normal 2 25 12" xfId="10295"/>
    <cellStyle name="Normal 2 25 12 2" xfId="10296"/>
    <cellStyle name="Normal 2 25 12 2 2" xfId="10297"/>
    <cellStyle name="Normal 2 25 12 2 3" xfId="10298"/>
    <cellStyle name="Normal 2 25 12 3" xfId="10299"/>
    <cellStyle name="Normal 2 25 12 3 2" xfId="10300"/>
    <cellStyle name="Normal 2 25 12 3 3" xfId="10301"/>
    <cellStyle name="Normal 2 25 12 4" xfId="10302"/>
    <cellStyle name="Normal 2 25 12 5" xfId="10303"/>
    <cellStyle name="Normal 2 25 13" xfId="10304"/>
    <cellStyle name="Normal 2 25 13 2" xfId="10305"/>
    <cellStyle name="Normal 2 25 13 2 2" xfId="10306"/>
    <cellStyle name="Normal 2 25 13 2 3" xfId="10307"/>
    <cellStyle name="Normal 2 25 13 3" xfId="10308"/>
    <cellStyle name="Normal 2 25 13 3 2" xfId="10309"/>
    <cellStyle name="Normal 2 25 13 3 3" xfId="10310"/>
    <cellStyle name="Normal 2 25 13 4" xfId="10311"/>
    <cellStyle name="Normal 2 25 13 5" xfId="10312"/>
    <cellStyle name="Normal 2 25 14" xfId="10313"/>
    <cellStyle name="Normal 2 25 14 2" xfId="10314"/>
    <cellStyle name="Normal 2 25 14 2 2" xfId="10315"/>
    <cellStyle name="Normal 2 25 14 2 3" xfId="10316"/>
    <cellStyle name="Normal 2 25 14 3" xfId="10317"/>
    <cellStyle name="Normal 2 25 14 3 2" xfId="10318"/>
    <cellStyle name="Normal 2 25 14 3 3" xfId="10319"/>
    <cellStyle name="Normal 2 25 14 4" xfId="10320"/>
    <cellStyle name="Normal 2 25 14 5" xfId="10321"/>
    <cellStyle name="Normal 2 25 15" xfId="10322"/>
    <cellStyle name="Normal 2 25 15 2" xfId="10323"/>
    <cellStyle name="Normal 2 25 15 2 2" xfId="10324"/>
    <cellStyle name="Normal 2 25 15 2 3" xfId="10325"/>
    <cellStyle name="Normal 2 25 15 3" xfId="10326"/>
    <cellStyle name="Normal 2 25 15 3 2" xfId="10327"/>
    <cellStyle name="Normal 2 25 15 3 3" xfId="10328"/>
    <cellStyle name="Normal 2 25 15 4" xfId="10329"/>
    <cellStyle name="Normal 2 25 15 5" xfId="10330"/>
    <cellStyle name="Normal 2 25 16" xfId="10331"/>
    <cellStyle name="Normal 2 25 16 2" xfId="10332"/>
    <cellStyle name="Normal 2 25 16 2 2" xfId="10333"/>
    <cellStyle name="Normal 2 25 16 2 3" xfId="10334"/>
    <cellStyle name="Normal 2 25 16 3" xfId="10335"/>
    <cellStyle name="Normal 2 25 16 3 2" xfId="10336"/>
    <cellStyle name="Normal 2 25 16 3 3" xfId="10337"/>
    <cellStyle name="Normal 2 25 16 4" xfId="10338"/>
    <cellStyle name="Normal 2 25 16 5" xfId="10339"/>
    <cellStyle name="Normal 2 25 17" xfId="10340"/>
    <cellStyle name="Normal 2 25 17 2" xfId="10341"/>
    <cellStyle name="Normal 2 25 17 2 2" xfId="10342"/>
    <cellStyle name="Normal 2 25 17 2 3" xfId="10343"/>
    <cellStyle name="Normal 2 25 17 3" xfId="10344"/>
    <cellStyle name="Normal 2 25 17 3 2" xfId="10345"/>
    <cellStyle name="Normal 2 25 17 3 3" xfId="10346"/>
    <cellStyle name="Normal 2 25 17 4" xfId="10347"/>
    <cellStyle name="Normal 2 25 17 5" xfId="10348"/>
    <cellStyle name="Normal 2 25 18" xfId="10349"/>
    <cellStyle name="Normal 2 25 18 2" xfId="10350"/>
    <cellStyle name="Normal 2 25 18 2 2" xfId="10351"/>
    <cellStyle name="Normal 2 25 18 2 3" xfId="10352"/>
    <cellStyle name="Normal 2 25 18 3" xfId="10353"/>
    <cellStyle name="Normal 2 25 18 3 2" xfId="10354"/>
    <cellStyle name="Normal 2 25 18 3 3" xfId="10355"/>
    <cellStyle name="Normal 2 25 18 4" xfId="10356"/>
    <cellStyle name="Normal 2 25 18 5" xfId="10357"/>
    <cellStyle name="Normal 2 25 19" xfId="10358"/>
    <cellStyle name="Normal 2 25 19 2" xfId="10359"/>
    <cellStyle name="Normal 2 25 19 2 2" xfId="10360"/>
    <cellStyle name="Normal 2 25 19 2 3" xfId="10361"/>
    <cellStyle name="Normal 2 25 19 3" xfId="10362"/>
    <cellStyle name="Normal 2 25 19 3 2" xfId="10363"/>
    <cellStyle name="Normal 2 25 19 3 3" xfId="10364"/>
    <cellStyle name="Normal 2 25 19 4" xfId="10365"/>
    <cellStyle name="Normal 2 25 19 5" xfId="10366"/>
    <cellStyle name="Normal 2 25 2" xfId="10367"/>
    <cellStyle name="Normal 2 25 2 2" xfId="10368"/>
    <cellStyle name="Normal 2 25 2 2 2" xfId="10369"/>
    <cellStyle name="Normal 2 25 2 2 3" xfId="10370"/>
    <cellStyle name="Normal 2 25 2 3" xfId="10371"/>
    <cellStyle name="Normal 2 25 2 3 2" xfId="10372"/>
    <cellStyle name="Normal 2 25 2 3 3" xfId="10373"/>
    <cellStyle name="Normal 2 25 2 4" xfId="10374"/>
    <cellStyle name="Normal 2 25 2 5" xfId="10375"/>
    <cellStyle name="Normal 2 25 20" xfId="10376"/>
    <cellStyle name="Normal 2 25 20 2" xfId="10377"/>
    <cellStyle name="Normal 2 25 20 2 2" xfId="10378"/>
    <cellStyle name="Normal 2 25 20 2 3" xfId="10379"/>
    <cellStyle name="Normal 2 25 20 3" xfId="10380"/>
    <cellStyle name="Normal 2 25 20 3 2" xfId="10381"/>
    <cellStyle name="Normal 2 25 20 3 3" xfId="10382"/>
    <cellStyle name="Normal 2 25 20 4" xfId="10383"/>
    <cellStyle name="Normal 2 25 20 5" xfId="10384"/>
    <cellStyle name="Normal 2 25 21" xfId="10385"/>
    <cellStyle name="Normal 2 25 21 2" xfId="10386"/>
    <cellStyle name="Normal 2 25 21 2 2" xfId="10387"/>
    <cellStyle name="Normal 2 25 21 2 3" xfId="10388"/>
    <cellStyle name="Normal 2 25 21 3" xfId="10389"/>
    <cellStyle name="Normal 2 25 21 3 2" xfId="10390"/>
    <cellStyle name="Normal 2 25 21 3 3" xfId="10391"/>
    <cellStyle name="Normal 2 25 21 4" xfId="10392"/>
    <cellStyle name="Normal 2 25 21 5" xfId="10393"/>
    <cellStyle name="Normal 2 25 22" xfId="10394"/>
    <cellStyle name="Normal 2 25 22 2" xfId="10395"/>
    <cellStyle name="Normal 2 25 22 2 2" xfId="10396"/>
    <cellStyle name="Normal 2 25 22 2 3" xfId="10397"/>
    <cellStyle name="Normal 2 25 22 3" xfId="10398"/>
    <cellStyle name="Normal 2 25 22 3 2" xfId="10399"/>
    <cellStyle name="Normal 2 25 22 3 3" xfId="10400"/>
    <cellStyle name="Normal 2 25 22 4" xfId="10401"/>
    <cellStyle name="Normal 2 25 22 5" xfId="10402"/>
    <cellStyle name="Normal 2 25 23" xfId="10403"/>
    <cellStyle name="Normal 2 25 23 2" xfId="10404"/>
    <cellStyle name="Normal 2 25 23 2 2" xfId="10405"/>
    <cellStyle name="Normal 2 25 23 2 3" xfId="10406"/>
    <cellStyle name="Normal 2 25 23 3" xfId="10407"/>
    <cellStyle name="Normal 2 25 23 3 2" xfId="10408"/>
    <cellStyle name="Normal 2 25 23 3 3" xfId="10409"/>
    <cellStyle name="Normal 2 25 23 4" xfId="10410"/>
    <cellStyle name="Normal 2 25 23 5" xfId="10411"/>
    <cellStyle name="Normal 2 25 24" xfId="10412"/>
    <cellStyle name="Normal 2 25 24 2" xfId="10413"/>
    <cellStyle name="Normal 2 25 24 3" xfId="10414"/>
    <cellStyle name="Normal 2 25 25" xfId="10415"/>
    <cellStyle name="Normal 2 25 25 2" xfId="10416"/>
    <cellStyle name="Normal 2 25 25 3" xfId="10417"/>
    <cellStyle name="Normal 2 25 26" xfId="10418"/>
    <cellStyle name="Normal 2 25 27" xfId="10419"/>
    <cellStyle name="Normal 2 25 3" xfId="10420"/>
    <cellStyle name="Normal 2 25 3 2" xfId="10421"/>
    <cellStyle name="Normal 2 25 3 2 2" xfId="10422"/>
    <cellStyle name="Normal 2 25 3 2 3" xfId="10423"/>
    <cellStyle name="Normal 2 25 3 3" xfId="10424"/>
    <cellStyle name="Normal 2 25 3 3 2" xfId="10425"/>
    <cellStyle name="Normal 2 25 3 3 3" xfId="10426"/>
    <cellStyle name="Normal 2 25 3 4" xfId="10427"/>
    <cellStyle name="Normal 2 25 3 5" xfId="10428"/>
    <cellStyle name="Normal 2 25 4" xfId="10429"/>
    <cellStyle name="Normal 2 25 4 2" xfId="10430"/>
    <cellStyle name="Normal 2 25 4 2 2" xfId="10431"/>
    <cellStyle name="Normal 2 25 4 2 3" xfId="10432"/>
    <cellStyle name="Normal 2 25 4 3" xfId="10433"/>
    <cellStyle name="Normal 2 25 4 3 2" xfId="10434"/>
    <cellStyle name="Normal 2 25 4 3 3" xfId="10435"/>
    <cellStyle name="Normal 2 25 4 4" xfId="10436"/>
    <cellStyle name="Normal 2 25 4 5" xfId="10437"/>
    <cellStyle name="Normal 2 25 5" xfId="10438"/>
    <cellStyle name="Normal 2 25 5 2" xfId="10439"/>
    <cellStyle name="Normal 2 25 5 2 2" xfId="10440"/>
    <cellStyle name="Normal 2 25 5 2 3" xfId="10441"/>
    <cellStyle name="Normal 2 25 5 3" xfId="10442"/>
    <cellStyle name="Normal 2 25 5 3 2" xfId="10443"/>
    <cellStyle name="Normal 2 25 5 3 3" xfId="10444"/>
    <cellStyle name="Normal 2 25 5 4" xfId="10445"/>
    <cellStyle name="Normal 2 25 5 5" xfId="10446"/>
    <cellStyle name="Normal 2 25 6" xfId="10447"/>
    <cellStyle name="Normal 2 25 6 2" xfId="10448"/>
    <cellStyle name="Normal 2 25 6 2 2" xfId="10449"/>
    <cellStyle name="Normal 2 25 6 2 3" xfId="10450"/>
    <cellStyle name="Normal 2 25 6 3" xfId="10451"/>
    <cellStyle name="Normal 2 25 6 3 2" xfId="10452"/>
    <cellStyle name="Normal 2 25 6 3 3" xfId="10453"/>
    <cellStyle name="Normal 2 25 6 4" xfId="10454"/>
    <cellStyle name="Normal 2 25 6 5" xfId="10455"/>
    <cellStyle name="Normal 2 25 7" xfId="10456"/>
    <cellStyle name="Normal 2 25 7 2" xfId="10457"/>
    <cellStyle name="Normal 2 25 7 2 2" xfId="10458"/>
    <cellStyle name="Normal 2 25 7 2 3" xfId="10459"/>
    <cellStyle name="Normal 2 25 7 3" xfId="10460"/>
    <cellStyle name="Normal 2 25 7 3 2" xfId="10461"/>
    <cellStyle name="Normal 2 25 7 3 3" xfId="10462"/>
    <cellStyle name="Normal 2 25 7 4" xfId="10463"/>
    <cellStyle name="Normal 2 25 7 5" xfId="10464"/>
    <cellStyle name="Normal 2 25 8" xfId="10465"/>
    <cellStyle name="Normal 2 25 8 2" xfId="10466"/>
    <cellStyle name="Normal 2 25 8 2 2" xfId="10467"/>
    <cellStyle name="Normal 2 25 8 2 3" xfId="10468"/>
    <cellStyle name="Normal 2 25 8 3" xfId="10469"/>
    <cellStyle name="Normal 2 25 8 3 2" xfId="10470"/>
    <cellStyle name="Normal 2 25 8 3 3" xfId="10471"/>
    <cellStyle name="Normal 2 25 8 4" xfId="10472"/>
    <cellStyle name="Normal 2 25 8 5" xfId="10473"/>
    <cellStyle name="Normal 2 25 9" xfId="10474"/>
    <cellStyle name="Normal 2 25 9 2" xfId="10475"/>
    <cellStyle name="Normal 2 25 9 2 2" xfId="10476"/>
    <cellStyle name="Normal 2 25 9 2 3" xfId="10477"/>
    <cellStyle name="Normal 2 25 9 3" xfId="10478"/>
    <cellStyle name="Normal 2 25 9 3 2" xfId="10479"/>
    <cellStyle name="Normal 2 25 9 3 3" xfId="10480"/>
    <cellStyle name="Normal 2 25 9 4" xfId="10481"/>
    <cellStyle name="Normal 2 25 9 5" xfId="10482"/>
    <cellStyle name="Normal 2 250" xfId="10483"/>
    <cellStyle name="Normal 2 251" xfId="10484"/>
    <cellStyle name="Normal 2 252" xfId="10485"/>
    <cellStyle name="Normal 2 253" xfId="43245"/>
    <cellStyle name="Normal 2 254" xfId="43246"/>
    <cellStyle name="Normal 2 255" xfId="442"/>
    <cellStyle name="Normal 2 26" xfId="10486"/>
    <cellStyle name="Normal 2 26 10" xfId="10487"/>
    <cellStyle name="Normal 2 26 10 2" xfId="10488"/>
    <cellStyle name="Normal 2 26 10 2 2" xfId="10489"/>
    <cellStyle name="Normal 2 26 10 2 3" xfId="10490"/>
    <cellStyle name="Normal 2 26 10 3" xfId="10491"/>
    <cellStyle name="Normal 2 26 10 3 2" xfId="10492"/>
    <cellStyle name="Normal 2 26 10 3 3" xfId="10493"/>
    <cellStyle name="Normal 2 26 10 4" xfId="10494"/>
    <cellStyle name="Normal 2 26 10 5" xfId="10495"/>
    <cellStyle name="Normal 2 26 11" xfId="10496"/>
    <cellStyle name="Normal 2 26 11 2" xfId="10497"/>
    <cellStyle name="Normal 2 26 11 2 2" xfId="10498"/>
    <cellStyle name="Normal 2 26 11 2 3" xfId="10499"/>
    <cellStyle name="Normal 2 26 11 3" xfId="10500"/>
    <cellStyle name="Normal 2 26 11 3 2" xfId="10501"/>
    <cellStyle name="Normal 2 26 11 3 3" xfId="10502"/>
    <cellStyle name="Normal 2 26 11 4" xfId="10503"/>
    <cellStyle name="Normal 2 26 11 5" xfId="10504"/>
    <cellStyle name="Normal 2 26 12" xfId="10505"/>
    <cellStyle name="Normal 2 26 12 2" xfId="10506"/>
    <cellStyle name="Normal 2 26 12 2 2" xfId="10507"/>
    <cellStyle name="Normal 2 26 12 2 3" xfId="10508"/>
    <cellStyle name="Normal 2 26 12 3" xfId="10509"/>
    <cellStyle name="Normal 2 26 12 3 2" xfId="10510"/>
    <cellStyle name="Normal 2 26 12 3 3" xfId="10511"/>
    <cellStyle name="Normal 2 26 12 4" xfId="10512"/>
    <cellStyle name="Normal 2 26 12 5" xfId="10513"/>
    <cellStyle name="Normal 2 26 13" xfId="10514"/>
    <cellStyle name="Normal 2 26 13 2" xfId="10515"/>
    <cellStyle name="Normal 2 26 13 2 2" xfId="10516"/>
    <cellStyle name="Normal 2 26 13 2 3" xfId="10517"/>
    <cellStyle name="Normal 2 26 13 3" xfId="10518"/>
    <cellStyle name="Normal 2 26 13 3 2" xfId="10519"/>
    <cellStyle name="Normal 2 26 13 3 3" xfId="10520"/>
    <cellStyle name="Normal 2 26 13 4" xfId="10521"/>
    <cellStyle name="Normal 2 26 13 5" xfId="10522"/>
    <cellStyle name="Normal 2 26 14" xfId="10523"/>
    <cellStyle name="Normal 2 26 14 2" xfId="10524"/>
    <cellStyle name="Normal 2 26 14 2 2" xfId="10525"/>
    <cellStyle name="Normal 2 26 14 2 3" xfId="10526"/>
    <cellStyle name="Normal 2 26 14 3" xfId="10527"/>
    <cellStyle name="Normal 2 26 14 3 2" xfId="10528"/>
    <cellStyle name="Normal 2 26 14 3 3" xfId="10529"/>
    <cellStyle name="Normal 2 26 14 4" xfId="10530"/>
    <cellStyle name="Normal 2 26 14 5" xfId="10531"/>
    <cellStyle name="Normal 2 26 15" xfId="10532"/>
    <cellStyle name="Normal 2 26 15 2" xfId="10533"/>
    <cellStyle name="Normal 2 26 15 2 2" xfId="10534"/>
    <cellStyle name="Normal 2 26 15 2 3" xfId="10535"/>
    <cellStyle name="Normal 2 26 15 3" xfId="10536"/>
    <cellStyle name="Normal 2 26 15 3 2" xfId="10537"/>
    <cellStyle name="Normal 2 26 15 3 3" xfId="10538"/>
    <cellStyle name="Normal 2 26 15 4" xfId="10539"/>
    <cellStyle name="Normal 2 26 15 5" xfId="10540"/>
    <cellStyle name="Normal 2 26 16" xfId="10541"/>
    <cellStyle name="Normal 2 26 16 2" xfId="10542"/>
    <cellStyle name="Normal 2 26 16 2 2" xfId="10543"/>
    <cellStyle name="Normal 2 26 16 2 3" xfId="10544"/>
    <cellStyle name="Normal 2 26 16 3" xfId="10545"/>
    <cellStyle name="Normal 2 26 16 3 2" xfId="10546"/>
    <cellStyle name="Normal 2 26 16 3 3" xfId="10547"/>
    <cellStyle name="Normal 2 26 16 4" xfId="10548"/>
    <cellStyle name="Normal 2 26 16 5" xfId="10549"/>
    <cellStyle name="Normal 2 26 17" xfId="10550"/>
    <cellStyle name="Normal 2 26 17 2" xfId="10551"/>
    <cellStyle name="Normal 2 26 17 2 2" xfId="10552"/>
    <cellStyle name="Normal 2 26 17 2 3" xfId="10553"/>
    <cellStyle name="Normal 2 26 17 3" xfId="10554"/>
    <cellStyle name="Normal 2 26 17 3 2" xfId="10555"/>
    <cellStyle name="Normal 2 26 17 3 3" xfId="10556"/>
    <cellStyle name="Normal 2 26 17 4" xfId="10557"/>
    <cellStyle name="Normal 2 26 17 5" xfId="10558"/>
    <cellStyle name="Normal 2 26 18" xfId="10559"/>
    <cellStyle name="Normal 2 26 18 2" xfId="10560"/>
    <cellStyle name="Normal 2 26 18 2 2" xfId="10561"/>
    <cellStyle name="Normal 2 26 18 2 3" xfId="10562"/>
    <cellStyle name="Normal 2 26 18 3" xfId="10563"/>
    <cellStyle name="Normal 2 26 18 3 2" xfId="10564"/>
    <cellStyle name="Normal 2 26 18 3 3" xfId="10565"/>
    <cellStyle name="Normal 2 26 18 4" xfId="10566"/>
    <cellStyle name="Normal 2 26 18 5" xfId="10567"/>
    <cellStyle name="Normal 2 26 19" xfId="10568"/>
    <cellStyle name="Normal 2 26 19 2" xfId="10569"/>
    <cellStyle name="Normal 2 26 19 2 2" xfId="10570"/>
    <cellStyle name="Normal 2 26 19 2 3" xfId="10571"/>
    <cellStyle name="Normal 2 26 19 3" xfId="10572"/>
    <cellStyle name="Normal 2 26 19 3 2" xfId="10573"/>
    <cellStyle name="Normal 2 26 19 3 3" xfId="10574"/>
    <cellStyle name="Normal 2 26 19 4" xfId="10575"/>
    <cellStyle name="Normal 2 26 19 5" xfId="10576"/>
    <cellStyle name="Normal 2 26 2" xfId="10577"/>
    <cellStyle name="Normal 2 26 2 2" xfId="10578"/>
    <cellStyle name="Normal 2 26 2 2 2" xfId="10579"/>
    <cellStyle name="Normal 2 26 2 2 3" xfId="10580"/>
    <cellStyle name="Normal 2 26 2 3" xfId="10581"/>
    <cellStyle name="Normal 2 26 2 3 2" xfId="10582"/>
    <cellStyle name="Normal 2 26 2 3 3" xfId="10583"/>
    <cellStyle name="Normal 2 26 2 4" xfId="10584"/>
    <cellStyle name="Normal 2 26 2 5" xfId="10585"/>
    <cellStyle name="Normal 2 26 20" xfId="10586"/>
    <cellStyle name="Normal 2 26 20 2" xfId="10587"/>
    <cellStyle name="Normal 2 26 20 2 2" xfId="10588"/>
    <cellStyle name="Normal 2 26 20 2 3" xfId="10589"/>
    <cellStyle name="Normal 2 26 20 3" xfId="10590"/>
    <cellStyle name="Normal 2 26 20 3 2" xfId="10591"/>
    <cellStyle name="Normal 2 26 20 3 3" xfId="10592"/>
    <cellStyle name="Normal 2 26 20 4" xfId="10593"/>
    <cellStyle name="Normal 2 26 20 5" xfId="10594"/>
    <cellStyle name="Normal 2 26 21" xfId="10595"/>
    <cellStyle name="Normal 2 26 21 2" xfId="10596"/>
    <cellStyle name="Normal 2 26 21 2 2" xfId="10597"/>
    <cellStyle name="Normal 2 26 21 2 3" xfId="10598"/>
    <cellStyle name="Normal 2 26 21 3" xfId="10599"/>
    <cellStyle name="Normal 2 26 21 3 2" xfId="10600"/>
    <cellStyle name="Normal 2 26 21 3 3" xfId="10601"/>
    <cellStyle name="Normal 2 26 21 4" xfId="10602"/>
    <cellStyle name="Normal 2 26 21 5" xfId="10603"/>
    <cellStyle name="Normal 2 26 22" xfId="10604"/>
    <cellStyle name="Normal 2 26 22 2" xfId="10605"/>
    <cellStyle name="Normal 2 26 22 2 2" xfId="10606"/>
    <cellStyle name="Normal 2 26 22 2 3" xfId="10607"/>
    <cellStyle name="Normal 2 26 22 3" xfId="10608"/>
    <cellStyle name="Normal 2 26 22 3 2" xfId="10609"/>
    <cellStyle name="Normal 2 26 22 3 3" xfId="10610"/>
    <cellStyle name="Normal 2 26 22 4" xfId="10611"/>
    <cellStyle name="Normal 2 26 22 5" xfId="10612"/>
    <cellStyle name="Normal 2 26 23" xfId="10613"/>
    <cellStyle name="Normal 2 26 23 2" xfId="10614"/>
    <cellStyle name="Normal 2 26 23 2 2" xfId="10615"/>
    <cellStyle name="Normal 2 26 23 2 3" xfId="10616"/>
    <cellStyle name="Normal 2 26 23 3" xfId="10617"/>
    <cellStyle name="Normal 2 26 23 3 2" xfId="10618"/>
    <cellStyle name="Normal 2 26 23 3 3" xfId="10619"/>
    <cellStyle name="Normal 2 26 23 4" xfId="10620"/>
    <cellStyle name="Normal 2 26 23 5" xfId="10621"/>
    <cellStyle name="Normal 2 26 24" xfId="10622"/>
    <cellStyle name="Normal 2 26 24 2" xfId="10623"/>
    <cellStyle name="Normal 2 26 24 3" xfId="10624"/>
    <cellStyle name="Normal 2 26 25" xfId="10625"/>
    <cellStyle name="Normal 2 26 25 2" xfId="10626"/>
    <cellStyle name="Normal 2 26 25 3" xfId="10627"/>
    <cellStyle name="Normal 2 26 26" xfId="10628"/>
    <cellStyle name="Normal 2 26 27" xfId="10629"/>
    <cellStyle name="Normal 2 26 3" xfId="10630"/>
    <cellStyle name="Normal 2 26 3 2" xfId="10631"/>
    <cellStyle name="Normal 2 26 3 2 2" xfId="10632"/>
    <cellStyle name="Normal 2 26 3 2 3" xfId="10633"/>
    <cellStyle name="Normal 2 26 3 3" xfId="10634"/>
    <cellStyle name="Normal 2 26 3 3 2" xfId="10635"/>
    <cellStyle name="Normal 2 26 3 3 3" xfId="10636"/>
    <cellStyle name="Normal 2 26 3 4" xfId="10637"/>
    <cellStyle name="Normal 2 26 3 5" xfId="10638"/>
    <cellStyle name="Normal 2 26 4" xfId="10639"/>
    <cellStyle name="Normal 2 26 4 2" xfId="10640"/>
    <cellStyle name="Normal 2 26 4 2 2" xfId="10641"/>
    <cellStyle name="Normal 2 26 4 2 3" xfId="10642"/>
    <cellStyle name="Normal 2 26 4 3" xfId="10643"/>
    <cellStyle name="Normal 2 26 4 3 2" xfId="10644"/>
    <cellStyle name="Normal 2 26 4 3 3" xfId="10645"/>
    <cellStyle name="Normal 2 26 4 4" xfId="10646"/>
    <cellStyle name="Normal 2 26 4 5" xfId="10647"/>
    <cellStyle name="Normal 2 26 5" xfId="10648"/>
    <cellStyle name="Normal 2 26 5 2" xfId="10649"/>
    <cellStyle name="Normal 2 26 5 2 2" xfId="10650"/>
    <cellStyle name="Normal 2 26 5 2 3" xfId="10651"/>
    <cellStyle name="Normal 2 26 5 3" xfId="10652"/>
    <cellStyle name="Normal 2 26 5 3 2" xfId="10653"/>
    <cellStyle name="Normal 2 26 5 3 3" xfId="10654"/>
    <cellStyle name="Normal 2 26 5 4" xfId="10655"/>
    <cellStyle name="Normal 2 26 5 5" xfId="10656"/>
    <cellStyle name="Normal 2 26 6" xfId="10657"/>
    <cellStyle name="Normal 2 26 6 2" xfId="10658"/>
    <cellStyle name="Normal 2 26 6 2 2" xfId="10659"/>
    <cellStyle name="Normal 2 26 6 2 3" xfId="10660"/>
    <cellStyle name="Normal 2 26 6 3" xfId="10661"/>
    <cellStyle name="Normal 2 26 6 3 2" xfId="10662"/>
    <cellStyle name="Normal 2 26 6 3 3" xfId="10663"/>
    <cellStyle name="Normal 2 26 6 4" xfId="10664"/>
    <cellStyle name="Normal 2 26 6 5" xfId="10665"/>
    <cellStyle name="Normal 2 26 7" xfId="10666"/>
    <cellStyle name="Normal 2 26 7 2" xfId="10667"/>
    <cellStyle name="Normal 2 26 7 2 2" xfId="10668"/>
    <cellStyle name="Normal 2 26 7 2 3" xfId="10669"/>
    <cellStyle name="Normal 2 26 7 3" xfId="10670"/>
    <cellStyle name="Normal 2 26 7 3 2" xfId="10671"/>
    <cellStyle name="Normal 2 26 7 3 3" xfId="10672"/>
    <cellStyle name="Normal 2 26 7 4" xfId="10673"/>
    <cellStyle name="Normal 2 26 7 5" xfId="10674"/>
    <cellStyle name="Normal 2 26 8" xfId="10675"/>
    <cellStyle name="Normal 2 26 8 2" xfId="10676"/>
    <cellStyle name="Normal 2 26 8 2 2" xfId="10677"/>
    <cellStyle name="Normal 2 26 8 2 3" xfId="10678"/>
    <cellStyle name="Normal 2 26 8 3" xfId="10679"/>
    <cellStyle name="Normal 2 26 8 3 2" xfId="10680"/>
    <cellStyle name="Normal 2 26 8 3 3" xfId="10681"/>
    <cellStyle name="Normal 2 26 8 4" xfId="10682"/>
    <cellStyle name="Normal 2 26 8 5" xfId="10683"/>
    <cellStyle name="Normal 2 26 9" xfId="10684"/>
    <cellStyle name="Normal 2 26 9 2" xfId="10685"/>
    <cellStyle name="Normal 2 26 9 2 2" xfId="10686"/>
    <cellStyle name="Normal 2 26 9 2 3" xfId="10687"/>
    <cellStyle name="Normal 2 26 9 3" xfId="10688"/>
    <cellStyle name="Normal 2 26 9 3 2" xfId="10689"/>
    <cellStyle name="Normal 2 26 9 3 3" xfId="10690"/>
    <cellStyle name="Normal 2 26 9 4" xfId="10691"/>
    <cellStyle name="Normal 2 26 9 5" xfId="10692"/>
    <cellStyle name="Normal 2 27" xfId="10693"/>
    <cellStyle name="Normal 2 27 10" xfId="10694"/>
    <cellStyle name="Normal 2 27 10 2" xfId="10695"/>
    <cellStyle name="Normal 2 27 10 2 2" xfId="10696"/>
    <cellStyle name="Normal 2 27 10 2 3" xfId="10697"/>
    <cellStyle name="Normal 2 27 10 3" xfId="10698"/>
    <cellStyle name="Normal 2 27 10 3 2" xfId="10699"/>
    <cellStyle name="Normal 2 27 10 3 3" xfId="10700"/>
    <cellStyle name="Normal 2 27 10 4" xfId="10701"/>
    <cellStyle name="Normal 2 27 10 5" xfId="10702"/>
    <cellStyle name="Normal 2 27 11" xfId="10703"/>
    <cellStyle name="Normal 2 27 11 2" xfId="10704"/>
    <cellStyle name="Normal 2 27 11 2 2" xfId="10705"/>
    <cellStyle name="Normal 2 27 11 2 3" xfId="10706"/>
    <cellStyle name="Normal 2 27 11 3" xfId="10707"/>
    <cellStyle name="Normal 2 27 11 3 2" xfId="10708"/>
    <cellStyle name="Normal 2 27 11 3 3" xfId="10709"/>
    <cellStyle name="Normal 2 27 11 4" xfId="10710"/>
    <cellStyle name="Normal 2 27 11 5" xfId="10711"/>
    <cellStyle name="Normal 2 27 12" xfId="10712"/>
    <cellStyle name="Normal 2 27 12 2" xfId="10713"/>
    <cellStyle name="Normal 2 27 12 2 2" xfId="10714"/>
    <cellStyle name="Normal 2 27 12 2 3" xfId="10715"/>
    <cellStyle name="Normal 2 27 12 3" xfId="10716"/>
    <cellStyle name="Normal 2 27 12 3 2" xfId="10717"/>
    <cellStyle name="Normal 2 27 12 3 3" xfId="10718"/>
    <cellStyle name="Normal 2 27 12 4" xfId="10719"/>
    <cellStyle name="Normal 2 27 12 5" xfId="10720"/>
    <cellStyle name="Normal 2 27 13" xfId="10721"/>
    <cellStyle name="Normal 2 27 13 2" xfId="10722"/>
    <cellStyle name="Normal 2 27 13 2 2" xfId="10723"/>
    <cellStyle name="Normal 2 27 13 2 3" xfId="10724"/>
    <cellStyle name="Normal 2 27 13 3" xfId="10725"/>
    <cellStyle name="Normal 2 27 13 3 2" xfId="10726"/>
    <cellStyle name="Normal 2 27 13 3 3" xfId="10727"/>
    <cellStyle name="Normal 2 27 13 4" xfId="10728"/>
    <cellStyle name="Normal 2 27 13 5" xfId="10729"/>
    <cellStyle name="Normal 2 27 14" xfId="10730"/>
    <cellStyle name="Normal 2 27 14 2" xfId="10731"/>
    <cellStyle name="Normal 2 27 14 2 2" xfId="10732"/>
    <cellStyle name="Normal 2 27 14 2 3" xfId="10733"/>
    <cellStyle name="Normal 2 27 14 3" xfId="10734"/>
    <cellStyle name="Normal 2 27 14 3 2" xfId="10735"/>
    <cellStyle name="Normal 2 27 14 3 3" xfId="10736"/>
    <cellStyle name="Normal 2 27 14 4" xfId="10737"/>
    <cellStyle name="Normal 2 27 14 5" xfId="10738"/>
    <cellStyle name="Normal 2 27 15" xfId="10739"/>
    <cellStyle name="Normal 2 27 15 2" xfId="10740"/>
    <cellStyle name="Normal 2 27 15 2 2" xfId="10741"/>
    <cellStyle name="Normal 2 27 15 2 3" xfId="10742"/>
    <cellStyle name="Normal 2 27 15 3" xfId="10743"/>
    <cellStyle name="Normal 2 27 15 3 2" xfId="10744"/>
    <cellStyle name="Normal 2 27 15 3 3" xfId="10745"/>
    <cellStyle name="Normal 2 27 15 4" xfId="10746"/>
    <cellStyle name="Normal 2 27 15 5" xfId="10747"/>
    <cellStyle name="Normal 2 27 16" xfId="10748"/>
    <cellStyle name="Normal 2 27 16 2" xfId="10749"/>
    <cellStyle name="Normal 2 27 16 2 2" xfId="10750"/>
    <cellStyle name="Normal 2 27 16 2 3" xfId="10751"/>
    <cellStyle name="Normal 2 27 16 3" xfId="10752"/>
    <cellStyle name="Normal 2 27 16 3 2" xfId="10753"/>
    <cellStyle name="Normal 2 27 16 3 3" xfId="10754"/>
    <cellStyle name="Normal 2 27 16 4" xfId="10755"/>
    <cellStyle name="Normal 2 27 16 5" xfId="10756"/>
    <cellStyle name="Normal 2 27 17" xfId="10757"/>
    <cellStyle name="Normal 2 27 17 2" xfId="10758"/>
    <cellStyle name="Normal 2 27 17 2 2" xfId="10759"/>
    <cellStyle name="Normal 2 27 17 2 3" xfId="10760"/>
    <cellStyle name="Normal 2 27 17 3" xfId="10761"/>
    <cellStyle name="Normal 2 27 17 3 2" xfId="10762"/>
    <cellStyle name="Normal 2 27 17 3 3" xfId="10763"/>
    <cellStyle name="Normal 2 27 17 4" xfId="10764"/>
    <cellStyle name="Normal 2 27 17 5" xfId="10765"/>
    <cellStyle name="Normal 2 27 18" xfId="10766"/>
    <cellStyle name="Normal 2 27 18 2" xfId="10767"/>
    <cellStyle name="Normal 2 27 18 2 2" xfId="10768"/>
    <cellStyle name="Normal 2 27 18 2 3" xfId="10769"/>
    <cellStyle name="Normal 2 27 18 3" xfId="10770"/>
    <cellStyle name="Normal 2 27 18 3 2" xfId="10771"/>
    <cellStyle name="Normal 2 27 18 3 3" xfId="10772"/>
    <cellStyle name="Normal 2 27 18 4" xfId="10773"/>
    <cellStyle name="Normal 2 27 18 5" xfId="10774"/>
    <cellStyle name="Normal 2 27 19" xfId="10775"/>
    <cellStyle name="Normal 2 27 19 2" xfId="10776"/>
    <cellStyle name="Normal 2 27 19 2 2" xfId="10777"/>
    <cellStyle name="Normal 2 27 19 2 3" xfId="10778"/>
    <cellStyle name="Normal 2 27 19 3" xfId="10779"/>
    <cellStyle name="Normal 2 27 19 3 2" xfId="10780"/>
    <cellStyle name="Normal 2 27 19 3 3" xfId="10781"/>
    <cellStyle name="Normal 2 27 19 4" xfId="10782"/>
    <cellStyle name="Normal 2 27 19 5" xfId="10783"/>
    <cellStyle name="Normal 2 27 2" xfId="10784"/>
    <cellStyle name="Normal 2 27 2 2" xfId="10785"/>
    <cellStyle name="Normal 2 27 2 2 2" xfId="10786"/>
    <cellStyle name="Normal 2 27 2 2 3" xfId="10787"/>
    <cellStyle name="Normal 2 27 2 3" xfId="10788"/>
    <cellStyle name="Normal 2 27 2 3 2" xfId="10789"/>
    <cellStyle name="Normal 2 27 2 3 3" xfId="10790"/>
    <cellStyle name="Normal 2 27 2 4" xfId="10791"/>
    <cellStyle name="Normal 2 27 2 5" xfId="10792"/>
    <cellStyle name="Normal 2 27 20" xfId="10793"/>
    <cellStyle name="Normal 2 27 20 2" xfId="10794"/>
    <cellStyle name="Normal 2 27 20 2 2" xfId="10795"/>
    <cellStyle name="Normal 2 27 20 2 3" xfId="10796"/>
    <cellStyle name="Normal 2 27 20 3" xfId="10797"/>
    <cellStyle name="Normal 2 27 20 3 2" xfId="10798"/>
    <cellStyle name="Normal 2 27 20 3 3" xfId="10799"/>
    <cellStyle name="Normal 2 27 20 4" xfId="10800"/>
    <cellStyle name="Normal 2 27 20 5" xfId="10801"/>
    <cellStyle name="Normal 2 27 21" xfId="10802"/>
    <cellStyle name="Normal 2 27 21 2" xfId="10803"/>
    <cellStyle name="Normal 2 27 21 2 2" xfId="10804"/>
    <cellStyle name="Normal 2 27 21 2 3" xfId="10805"/>
    <cellStyle name="Normal 2 27 21 3" xfId="10806"/>
    <cellStyle name="Normal 2 27 21 3 2" xfId="10807"/>
    <cellStyle name="Normal 2 27 21 3 3" xfId="10808"/>
    <cellStyle name="Normal 2 27 21 4" xfId="10809"/>
    <cellStyle name="Normal 2 27 21 5" xfId="10810"/>
    <cellStyle name="Normal 2 27 22" xfId="10811"/>
    <cellStyle name="Normal 2 27 22 2" xfId="10812"/>
    <cellStyle name="Normal 2 27 22 2 2" xfId="10813"/>
    <cellStyle name="Normal 2 27 22 2 3" xfId="10814"/>
    <cellStyle name="Normal 2 27 22 3" xfId="10815"/>
    <cellStyle name="Normal 2 27 22 3 2" xfId="10816"/>
    <cellStyle name="Normal 2 27 22 3 3" xfId="10817"/>
    <cellStyle name="Normal 2 27 22 4" xfId="10818"/>
    <cellStyle name="Normal 2 27 22 5" xfId="10819"/>
    <cellStyle name="Normal 2 27 23" xfId="10820"/>
    <cellStyle name="Normal 2 27 23 2" xfId="10821"/>
    <cellStyle name="Normal 2 27 23 2 2" xfId="10822"/>
    <cellStyle name="Normal 2 27 23 2 3" xfId="10823"/>
    <cellStyle name="Normal 2 27 23 3" xfId="10824"/>
    <cellStyle name="Normal 2 27 23 3 2" xfId="10825"/>
    <cellStyle name="Normal 2 27 23 3 3" xfId="10826"/>
    <cellStyle name="Normal 2 27 23 4" xfId="10827"/>
    <cellStyle name="Normal 2 27 23 5" xfId="10828"/>
    <cellStyle name="Normal 2 27 24" xfId="10829"/>
    <cellStyle name="Normal 2 27 24 2" xfId="10830"/>
    <cellStyle name="Normal 2 27 24 3" xfId="10831"/>
    <cellStyle name="Normal 2 27 25" xfId="10832"/>
    <cellStyle name="Normal 2 27 25 2" xfId="10833"/>
    <cellStyle name="Normal 2 27 25 3" xfId="10834"/>
    <cellStyle name="Normal 2 27 26" xfId="10835"/>
    <cellStyle name="Normal 2 27 27" xfId="10836"/>
    <cellStyle name="Normal 2 27 3" xfId="10837"/>
    <cellStyle name="Normal 2 27 3 2" xfId="10838"/>
    <cellStyle name="Normal 2 27 3 2 2" xfId="10839"/>
    <cellStyle name="Normal 2 27 3 2 3" xfId="10840"/>
    <cellStyle name="Normal 2 27 3 3" xfId="10841"/>
    <cellStyle name="Normal 2 27 3 3 2" xfId="10842"/>
    <cellStyle name="Normal 2 27 3 3 3" xfId="10843"/>
    <cellStyle name="Normal 2 27 3 4" xfId="10844"/>
    <cellStyle name="Normal 2 27 3 5" xfId="10845"/>
    <cellStyle name="Normal 2 27 4" xfId="10846"/>
    <cellStyle name="Normal 2 27 4 2" xfId="10847"/>
    <cellStyle name="Normal 2 27 4 2 2" xfId="10848"/>
    <cellStyle name="Normal 2 27 4 2 3" xfId="10849"/>
    <cellStyle name="Normal 2 27 4 3" xfId="10850"/>
    <cellStyle name="Normal 2 27 4 3 2" xfId="10851"/>
    <cellStyle name="Normal 2 27 4 3 3" xfId="10852"/>
    <cellStyle name="Normal 2 27 4 4" xfId="10853"/>
    <cellStyle name="Normal 2 27 4 5" xfId="10854"/>
    <cellStyle name="Normal 2 27 5" xfId="10855"/>
    <cellStyle name="Normal 2 27 5 2" xfId="10856"/>
    <cellStyle name="Normal 2 27 5 2 2" xfId="10857"/>
    <cellStyle name="Normal 2 27 5 2 3" xfId="10858"/>
    <cellStyle name="Normal 2 27 5 3" xfId="10859"/>
    <cellStyle name="Normal 2 27 5 3 2" xfId="10860"/>
    <cellStyle name="Normal 2 27 5 3 3" xfId="10861"/>
    <cellStyle name="Normal 2 27 5 4" xfId="10862"/>
    <cellStyle name="Normal 2 27 5 5" xfId="10863"/>
    <cellStyle name="Normal 2 27 6" xfId="10864"/>
    <cellStyle name="Normal 2 27 6 2" xfId="10865"/>
    <cellStyle name="Normal 2 27 6 2 2" xfId="10866"/>
    <cellStyle name="Normal 2 27 6 2 3" xfId="10867"/>
    <cellStyle name="Normal 2 27 6 3" xfId="10868"/>
    <cellStyle name="Normal 2 27 6 3 2" xfId="10869"/>
    <cellStyle name="Normal 2 27 6 3 3" xfId="10870"/>
    <cellStyle name="Normal 2 27 6 4" xfId="10871"/>
    <cellStyle name="Normal 2 27 6 5" xfId="10872"/>
    <cellStyle name="Normal 2 27 7" xfId="10873"/>
    <cellStyle name="Normal 2 27 7 2" xfId="10874"/>
    <cellStyle name="Normal 2 27 7 2 2" xfId="10875"/>
    <cellStyle name="Normal 2 27 7 2 3" xfId="10876"/>
    <cellStyle name="Normal 2 27 7 3" xfId="10877"/>
    <cellStyle name="Normal 2 27 7 3 2" xfId="10878"/>
    <cellStyle name="Normal 2 27 7 3 3" xfId="10879"/>
    <cellStyle name="Normal 2 27 7 4" xfId="10880"/>
    <cellStyle name="Normal 2 27 7 5" xfId="10881"/>
    <cellStyle name="Normal 2 27 8" xfId="10882"/>
    <cellStyle name="Normal 2 27 8 2" xfId="10883"/>
    <cellStyle name="Normal 2 27 8 2 2" xfId="10884"/>
    <cellStyle name="Normal 2 27 8 2 3" xfId="10885"/>
    <cellStyle name="Normal 2 27 8 3" xfId="10886"/>
    <cellStyle name="Normal 2 27 8 3 2" xfId="10887"/>
    <cellStyle name="Normal 2 27 8 3 3" xfId="10888"/>
    <cellStyle name="Normal 2 27 8 4" xfId="10889"/>
    <cellStyle name="Normal 2 27 8 5" xfId="10890"/>
    <cellStyle name="Normal 2 27 9" xfId="10891"/>
    <cellStyle name="Normal 2 27 9 2" xfId="10892"/>
    <cellStyle name="Normal 2 27 9 2 2" xfId="10893"/>
    <cellStyle name="Normal 2 27 9 2 3" xfId="10894"/>
    <cellStyle name="Normal 2 27 9 3" xfId="10895"/>
    <cellStyle name="Normal 2 27 9 3 2" xfId="10896"/>
    <cellStyle name="Normal 2 27 9 3 3" xfId="10897"/>
    <cellStyle name="Normal 2 27 9 4" xfId="10898"/>
    <cellStyle name="Normal 2 27 9 5" xfId="10899"/>
    <cellStyle name="Normal 2 28" xfId="10900"/>
    <cellStyle name="Normal 2 28 10" xfId="10901"/>
    <cellStyle name="Normal 2 28 10 2" xfId="10902"/>
    <cellStyle name="Normal 2 28 10 2 2" xfId="10903"/>
    <cellStyle name="Normal 2 28 10 2 3" xfId="10904"/>
    <cellStyle name="Normal 2 28 10 3" xfId="10905"/>
    <cellStyle name="Normal 2 28 10 3 2" xfId="10906"/>
    <cellStyle name="Normal 2 28 10 3 3" xfId="10907"/>
    <cellStyle name="Normal 2 28 10 4" xfId="10908"/>
    <cellStyle name="Normal 2 28 10 5" xfId="10909"/>
    <cellStyle name="Normal 2 28 11" xfId="10910"/>
    <cellStyle name="Normal 2 28 11 2" xfId="10911"/>
    <cellStyle name="Normal 2 28 11 2 2" xfId="10912"/>
    <cellStyle name="Normal 2 28 11 2 3" xfId="10913"/>
    <cellStyle name="Normal 2 28 11 3" xfId="10914"/>
    <cellStyle name="Normal 2 28 11 3 2" xfId="10915"/>
    <cellStyle name="Normal 2 28 11 3 3" xfId="10916"/>
    <cellStyle name="Normal 2 28 11 4" xfId="10917"/>
    <cellStyle name="Normal 2 28 11 5" xfId="10918"/>
    <cellStyle name="Normal 2 28 12" xfId="10919"/>
    <cellStyle name="Normal 2 28 12 2" xfId="10920"/>
    <cellStyle name="Normal 2 28 12 2 2" xfId="10921"/>
    <cellStyle name="Normal 2 28 12 2 3" xfId="10922"/>
    <cellStyle name="Normal 2 28 12 3" xfId="10923"/>
    <cellStyle name="Normal 2 28 12 3 2" xfId="10924"/>
    <cellStyle name="Normal 2 28 12 3 3" xfId="10925"/>
    <cellStyle name="Normal 2 28 12 4" xfId="10926"/>
    <cellStyle name="Normal 2 28 12 5" xfId="10927"/>
    <cellStyle name="Normal 2 28 13" xfId="10928"/>
    <cellStyle name="Normal 2 28 13 2" xfId="10929"/>
    <cellStyle name="Normal 2 28 13 2 2" xfId="10930"/>
    <cellStyle name="Normal 2 28 13 2 3" xfId="10931"/>
    <cellStyle name="Normal 2 28 13 3" xfId="10932"/>
    <cellStyle name="Normal 2 28 13 3 2" xfId="10933"/>
    <cellStyle name="Normal 2 28 13 3 3" xfId="10934"/>
    <cellStyle name="Normal 2 28 13 4" xfId="10935"/>
    <cellStyle name="Normal 2 28 13 5" xfId="10936"/>
    <cellStyle name="Normal 2 28 14" xfId="10937"/>
    <cellStyle name="Normal 2 28 14 2" xfId="10938"/>
    <cellStyle name="Normal 2 28 14 2 2" xfId="10939"/>
    <cellStyle name="Normal 2 28 14 2 3" xfId="10940"/>
    <cellStyle name="Normal 2 28 14 3" xfId="10941"/>
    <cellStyle name="Normal 2 28 14 3 2" xfId="10942"/>
    <cellStyle name="Normal 2 28 14 3 3" xfId="10943"/>
    <cellStyle name="Normal 2 28 14 4" xfId="10944"/>
    <cellStyle name="Normal 2 28 14 5" xfId="10945"/>
    <cellStyle name="Normal 2 28 15" xfId="10946"/>
    <cellStyle name="Normal 2 28 15 2" xfId="10947"/>
    <cellStyle name="Normal 2 28 15 2 2" xfId="10948"/>
    <cellStyle name="Normal 2 28 15 2 3" xfId="10949"/>
    <cellStyle name="Normal 2 28 15 3" xfId="10950"/>
    <cellStyle name="Normal 2 28 15 3 2" xfId="10951"/>
    <cellStyle name="Normal 2 28 15 3 3" xfId="10952"/>
    <cellStyle name="Normal 2 28 15 4" xfId="10953"/>
    <cellStyle name="Normal 2 28 15 5" xfId="10954"/>
    <cellStyle name="Normal 2 28 16" xfId="10955"/>
    <cellStyle name="Normal 2 28 16 2" xfId="10956"/>
    <cellStyle name="Normal 2 28 16 2 2" xfId="10957"/>
    <cellStyle name="Normal 2 28 16 2 3" xfId="10958"/>
    <cellStyle name="Normal 2 28 16 3" xfId="10959"/>
    <cellStyle name="Normal 2 28 16 3 2" xfId="10960"/>
    <cellStyle name="Normal 2 28 16 3 3" xfId="10961"/>
    <cellStyle name="Normal 2 28 16 4" xfId="10962"/>
    <cellStyle name="Normal 2 28 16 5" xfId="10963"/>
    <cellStyle name="Normal 2 28 17" xfId="10964"/>
    <cellStyle name="Normal 2 28 17 2" xfId="10965"/>
    <cellStyle name="Normal 2 28 17 2 2" xfId="10966"/>
    <cellStyle name="Normal 2 28 17 2 3" xfId="10967"/>
    <cellStyle name="Normal 2 28 17 3" xfId="10968"/>
    <cellStyle name="Normal 2 28 17 3 2" xfId="10969"/>
    <cellStyle name="Normal 2 28 17 3 3" xfId="10970"/>
    <cellStyle name="Normal 2 28 17 4" xfId="10971"/>
    <cellStyle name="Normal 2 28 17 5" xfId="10972"/>
    <cellStyle name="Normal 2 28 18" xfId="10973"/>
    <cellStyle name="Normal 2 28 18 2" xfId="10974"/>
    <cellStyle name="Normal 2 28 18 2 2" xfId="10975"/>
    <cellStyle name="Normal 2 28 18 2 3" xfId="10976"/>
    <cellStyle name="Normal 2 28 18 3" xfId="10977"/>
    <cellStyle name="Normal 2 28 18 3 2" xfId="10978"/>
    <cellStyle name="Normal 2 28 18 3 3" xfId="10979"/>
    <cellStyle name="Normal 2 28 18 4" xfId="10980"/>
    <cellStyle name="Normal 2 28 18 5" xfId="10981"/>
    <cellStyle name="Normal 2 28 19" xfId="10982"/>
    <cellStyle name="Normal 2 28 19 2" xfId="10983"/>
    <cellStyle name="Normal 2 28 19 2 2" xfId="10984"/>
    <cellStyle name="Normal 2 28 19 2 3" xfId="10985"/>
    <cellStyle name="Normal 2 28 19 3" xfId="10986"/>
    <cellStyle name="Normal 2 28 19 3 2" xfId="10987"/>
    <cellStyle name="Normal 2 28 19 3 3" xfId="10988"/>
    <cellStyle name="Normal 2 28 19 4" xfId="10989"/>
    <cellStyle name="Normal 2 28 19 5" xfId="10990"/>
    <cellStyle name="Normal 2 28 2" xfId="10991"/>
    <cellStyle name="Normal 2 28 2 2" xfId="10992"/>
    <cellStyle name="Normal 2 28 2 2 2" xfId="10993"/>
    <cellStyle name="Normal 2 28 2 2 3" xfId="10994"/>
    <cellStyle name="Normal 2 28 2 3" xfId="10995"/>
    <cellStyle name="Normal 2 28 2 3 2" xfId="10996"/>
    <cellStyle name="Normal 2 28 2 3 3" xfId="10997"/>
    <cellStyle name="Normal 2 28 2 4" xfId="10998"/>
    <cellStyle name="Normal 2 28 2 5" xfId="10999"/>
    <cellStyle name="Normal 2 28 20" xfId="11000"/>
    <cellStyle name="Normal 2 28 20 2" xfId="11001"/>
    <cellStyle name="Normal 2 28 20 2 2" xfId="11002"/>
    <cellStyle name="Normal 2 28 20 2 3" xfId="11003"/>
    <cellStyle name="Normal 2 28 20 3" xfId="11004"/>
    <cellStyle name="Normal 2 28 20 3 2" xfId="11005"/>
    <cellStyle name="Normal 2 28 20 3 3" xfId="11006"/>
    <cellStyle name="Normal 2 28 20 4" xfId="11007"/>
    <cellStyle name="Normal 2 28 20 5" xfId="11008"/>
    <cellStyle name="Normal 2 28 21" xfId="11009"/>
    <cellStyle name="Normal 2 28 21 2" xfId="11010"/>
    <cellStyle name="Normal 2 28 21 2 2" xfId="11011"/>
    <cellStyle name="Normal 2 28 21 2 3" xfId="11012"/>
    <cellStyle name="Normal 2 28 21 3" xfId="11013"/>
    <cellStyle name="Normal 2 28 21 3 2" xfId="11014"/>
    <cellStyle name="Normal 2 28 21 3 3" xfId="11015"/>
    <cellStyle name="Normal 2 28 21 4" xfId="11016"/>
    <cellStyle name="Normal 2 28 21 5" xfId="11017"/>
    <cellStyle name="Normal 2 28 22" xfId="11018"/>
    <cellStyle name="Normal 2 28 22 2" xfId="11019"/>
    <cellStyle name="Normal 2 28 22 2 2" xfId="11020"/>
    <cellStyle name="Normal 2 28 22 2 3" xfId="11021"/>
    <cellStyle name="Normal 2 28 22 3" xfId="11022"/>
    <cellStyle name="Normal 2 28 22 3 2" xfId="11023"/>
    <cellStyle name="Normal 2 28 22 3 3" xfId="11024"/>
    <cellStyle name="Normal 2 28 22 4" xfId="11025"/>
    <cellStyle name="Normal 2 28 22 5" xfId="11026"/>
    <cellStyle name="Normal 2 28 23" xfId="11027"/>
    <cellStyle name="Normal 2 28 23 2" xfId="11028"/>
    <cellStyle name="Normal 2 28 23 2 2" xfId="11029"/>
    <cellStyle name="Normal 2 28 23 2 3" xfId="11030"/>
    <cellStyle name="Normal 2 28 23 3" xfId="11031"/>
    <cellStyle name="Normal 2 28 23 3 2" xfId="11032"/>
    <cellStyle name="Normal 2 28 23 3 3" xfId="11033"/>
    <cellStyle name="Normal 2 28 23 4" xfId="11034"/>
    <cellStyle name="Normal 2 28 23 5" xfId="11035"/>
    <cellStyle name="Normal 2 28 24" xfId="11036"/>
    <cellStyle name="Normal 2 28 24 2" xfId="11037"/>
    <cellStyle name="Normal 2 28 24 3" xfId="11038"/>
    <cellStyle name="Normal 2 28 25" xfId="11039"/>
    <cellStyle name="Normal 2 28 25 2" xfId="11040"/>
    <cellStyle name="Normal 2 28 25 3" xfId="11041"/>
    <cellStyle name="Normal 2 28 26" xfId="11042"/>
    <cellStyle name="Normal 2 28 27" xfId="11043"/>
    <cellStyle name="Normal 2 28 3" xfId="11044"/>
    <cellStyle name="Normal 2 28 3 2" xfId="11045"/>
    <cellStyle name="Normal 2 28 3 2 2" xfId="11046"/>
    <cellStyle name="Normal 2 28 3 2 3" xfId="11047"/>
    <cellStyle name="Normal 2 28 3 3" xfId="11048"/>
    <cellStyle name="Normal 2 28 3 3 2" xfId="11049"/>
    <cellStyle name="Normal 2 28 3 3 3" xfId="11050"/>
    <cellStyle name="Normal 2 28 3 4" xfId="11051"/>
    <cellStyle name="Normal 2 28 3 5" xfId="11052"/>
    <cellStyle name="Normal 2 28 4" xfId="11053"/>
    <cellStyle name="Normal 2 28 4 2" xfId="11054"/>
    <cellStyle name="Normal 2 28 4 2 2" xfId="11055"/>
    <cellStyle name="Normal 2 28 4 2 3" xfId="11056"/>
    <cellStyle name="Normal 2 28 4 3" xfId="11057"/>
    <cellStyle name="Normal 2 28 4 3 2" xfId="11058"/>
    <cellStyle name="Normal 2 28 4 3 3" xfId="11059"/>
    <cellStyle name="Normal 2 28 4 4" xfId="11060"/>
    <cellStyle name="Normal 2 28 4 5" xfId="11061"/>
    <cellStyle name="Normal 2 28 5" xfId="11062"/>
    <cellStyle name="Normal 2 28 5 2" xfId="11063"/>
    <cellStyle name="Normal 2 28 5 2 2" xfId="11064"/>
    <cellStyle name="Normal 2 28 5 2 3" xfId="11065"/>
    <cellStyle name="Normal 2 28 5 3" xfId="11066"/>
    <cellStyle name="Normal 2 28 5 3 2" xfId="11067"/>
    <cellStyle name="Normal 2 28 5 3 3" xfId="11068"/>
    <cellStyle name="Normal 2 28 5 4" xfId="11069"/>
    <cellStyle name="Normal 2 28 5 5" xfId="11070"/>
    <cellStyle name="Normal 2 28 6" xfId="11071"/>
    <cellStyle name="Normal 2 28 6 2" xfId="11072"/>
    <cellStyle name="Normal 2 28 6 2 2" xfId="11073"/>
    <cellStyle name="Normal 2 28 6 2 3" xfId="11074"/>
    <cellStyle name="Normal 2 28 6 3" xfId="11075"/>
    <cellStyle name="Normal 2 28 6 3 2" xfId="11076"/>
    <cellStyle name="Normal 2 28 6 3 3" xfId="11077"/>
    <cellStyle name="Normal 2 28 6 4" xfId="11078"/>
    <cellStyle name="Normal 2 28 6 5" xfId="11079"/>
    <cellStyle name="Normal 2 28 7" xfId="11080"/>
    <cellStyle name="Normal 2 28 7 2" xfId="11081"/>
    <cellStyle name="Normal 2 28 7 2 2" xfId="11082"/>
    <cellStyle name="Normal 2 28 7 2 3" xfId="11083"/>
    <cellStyle name="Normal 2 28 7 3" xfId="11084"/>
    <cellStyle name="Normal 2 28 7 3 2" xfId="11085"/>
    <cellStyle name="Normal 2 28 7 3 3" xfId="11086"/>
    <cellStyle name="Normal 2 28 7 4" xfId="11087"/>
    <cellStyle name="Normal 2 28 7 5" xfId="11088"/>
    <cellStyle name="Normal 2 28 8" xfId="11089"/>
    <cellStyle name="Normal 2 28 8 2" xfId="11090"/>
    <cellStyle name="Normal 2 28 8 2 2" xfId="11091"/>
    <cellStyle name="Normal 2 28 8 2 3" xfId="11092"/>
    <cellStyle name="Normal 2 28 8 3" xfId="11093"/>
    <cellStyle name="Normal 2 28 8 3 2" xfId="11094"/>
    <cellStyle name="Normal 2 28 8 3 3" xfId="11095"/>
    <cellStyle name="Normal 2 28 8 4" xfId="11096"/>
    <cellStyle name="Normal 2 28 8 5" xfId="11097"/>
    <cellStyle name="Normal 2 28 9" xfId="11098"/>
    <cellStyle name="Normal 2 28 9 2" xfId="11099"/>
    <cellStyle name="Normal 2 28 9 2 2" xfId="11100"/>
    <cellStyle name="Normal 2 28 9 2 3" xfId="11101"/>
    <cellStyle name="Normal 2 28 9 3" xfId="11102"/>
    <cellStyle name="Normal 2 28 9 3 2" xfId="11103"/>
    <cellStyle name="Normal 2 28 9 3 3" xfId="11104"/>
    <cellStyle name="Normal 2 28 9 4" xfId="11105"/>
    <cellStyle name="Normal 2 28 9 5" xfId="11106"/>
    <cellStyle name="Normal 2 29" xfId="11107"/>
    <cellStyle name="Normal 2 29 10" xfId="11108"/>
    <cellStyle name="Normal 2 29 10 2" xfId="11109"/>
    <cellStyle name="Normal 2 29 10 2 2" xfId="11110"/>
    <cellStyle name="Normal 2 29 10 2 3" xfId="11111"/>
    <cellStyle name="Normal 2 29 10 3" xfId="11112"/>
    <cellStyle name="Normal 2 29 10 3 2" xfId="11113"/>
    <cellStyle name="Normal 2 29 10 3 3" xfId="11114"/>
    <cellStyle name="Normal 2 29 10 4" xfId="11115"/>
    <cellStyle name="Normal 2 29 10 5" xfId="11116"/>
    <cellStyle name="Normal 2 29 11" xfId="11117"/>
    <cellStyle name="Normal 2 29 11 2" xfId="11118"/>
    <cellStyle name="Normal 2 29 11 2 2" xfId="11119"/>
    <cellStyle name="Normal 2 29 11 2 3" xfId="11120"/>
    <cellStyle name="Normal 2 29 11 3" xfId="11121"/>
    <cellStyle name="Normal 2 29 11 3 2" xfId="11122"/>
    <cellStyle name="Normal 2 29 11 3 3" xfId="11123"/>
    <cellStyle name="Normal 2 29 11 4" xfId="11124"/>
    <cellStyle name="Normal 2 29 11 5" xfId="11125"/>
    <cellStyle name="Normal 2 29 12" xfId="11126"/>
    <cellStyle name="Normal 2 29 12 2" xfId="11127"/>
    <cellStyle name="Normal 2 29 12 2 2" xfId="11128"/>
    <cellStyle name="Normal 2 29 12 2 3" xfId="11129"/>
    <cellStyle name="Normal 2 29 12 3" xfId="11130"/>
    <cellStyle name="Normal 2 29 12 3 2" xfId="11131"/>
    <cellStyle name="Normal 2 29 12 3 3" xfId="11132"/>
    <cellStyle name="Normal 2 29 12 4" xfId="11133"/>
    <cellStyle name="Normal 2 29 12 5" xfId="11134"/>
    <cellStyle name="Normal 2 29 13" xfId="11135"/>
    <cellStyle name="Normal 2 29 13 2" xfId="11136"/>
    <cellStyle name="Normal 2 29 13 2 2" xfId="11137"/>
    <cellStyle name="Normal 2 29 13 2 3" xfId="11138"/>
    <cellStyle name="Normal 2 29 13 3" xfId="11139"/>
    <cellStyle name="Normal 2 29 13 3 2" xfId="11140"/>
    <cellStyle name="Normal 2 29 13 3 3" xfId="11141"/>
    <cellStyle name="Normal 2 29 13 4" xfId="11142"/>
    <cellStyle name="Normal 2 29 13 5" xfId="11143"/>
    <cellStyle name="Normal 2 29 14" xfId="11144"/>
    <cellStyle name="Normal 2 29 14 2" xfId="11145"/>
    <cellStyle name="Normal 2 29 14 2 2" xfId="11146"/>
    <cellStyle name="Normal 2 29 14 2 3" xfId="11147"/>
    <cellStyle name="Normal 2 29 14 3" xfId="11148"/>
    <cellStyle name="Normal 2 29 14 3 2" xfId="11149"/>
    <cellStyle name="Normal 2 29 14 3 3" xfId="11150"/>
    <cellStyle name="Normal 2 29 14 4" xfId="11151"/>
    <cellStyle name="Normal 2 29 14 5" xfId="11152"/>
    <cellStyle name="Normal 2 29 15" xfId="11153"/>
    <cellStyle name="Normal 2 29 15 2" xfId="11154"/>
    <cellStyle name="Normal 2 29 15 2 2" xfId="11155"/>
    <cellStyle name="Normal 2 29 15 2 3" xfId="11156"/>
    <cellStyle name="Normal 2 29 15 3" xfId="11157"/>
    <cellStyle name="Normal 2 29 15 3 2" xfId="11158"/>
    <cellStyle name="Normal 2 29 15 3 3" xfId="11159"/>
    <cellStyle name="Normal 2 29 15 4" xfId="11160"/>
    <cellStyle name="Normal 2 29 15 5" xfId="11161"/>
    <cellStyle name="Normal 2 29 16" xfId="11162"/>
    <cellStyle name="Normal 2 29 16 2" xfId="11163"/>
    <cellStyle name="Normal 2 29 16 2 2" xfId="11164"/>
    <cellStyle name="Normal 2 29 16 2 3" xfId="11165"/>
    <cellStyle name="Normal 2 29 16 3" xfId="11166"/>
    <cellStyle name="Normal 2 29 16 3 2" xfId="11167"/>
    <cellStyle name="Normal 2 29 16 3 3" xfId="11168"/>
    <cellStyle name="Normal 2 29 16 4" xfId="11169"/>
    <cellStyle name="Normal 2 29 16 5" xfId="11170"/>
    <cellStyle name="Normal 2 29 17" xfId="11171"/>
    <cellStyle name="Normal 2 29 17 2" xfId="11172"/>
    <cellStyle name="Normal 2 29 17 2 2" xfId="11173"/>
    <cellStyle name="Normal 2 29 17 2 3" xfId="11174"/>
    <cellStyle name="Normal 2 29 17 3" xfId="11175"/>
    <cellStyle name="Normal 2 29 17 3 2" xfId="11176"/>
    <cellStyle name="Normal 2 29 17 3 3" xfId="11177"/>
    <cellStyle name="Normal 2 29 17 4" xfId="11178"/>
    <cellStyle name="Normal 2 29 17 5" xfId="11179"/>
    <cellStyle name="Normal 2 29 18" xfId="11180"/>
    <cellStyle name="Normal 2 29 18 2" xfId="11181"/>
    <cellStyle name="Normal 2 29 18 2 2" xfId="11182"/>
    <cellStyle name="Normal 2 29 18 2 3" xfId="11183"/>
    <cellStyle name="Normal 2 29 18 3" xfId="11184"/>
    <cellStyle name="Normal 2 29 18 3 2" xfId="11185"/>
    <cellStyle name="Normal 2 29 18 3 3" xfId="11186"/>
    <cellStyle name="Normal 2 29 18 4" xfId="11187"/>
    <cellStyle name="Normal 2 29 18 5" xfId="11188"/>
    <cellStyle name="Normal 2 29 19" xfId="11189"/>
    <cellStyle name="Normal 2 29 19 2" xfId="11190"/>
    <cellStyle name="Normal 2 29 19 2 2" xfId="11191"/>
    <cellStyle name="Normal 2 29 19 2 3" xfId="11192"/>
    <cellStyle name="Normal 2 29 19 3" xfId="11193"/>
    <cellStyle name="Normal 2 29 19 3 2" xfId="11194"/>
    <cellStyle name="Normal 2 29 19 3 3" xfId="11195"/>
    <cellStyle name="Normal 2 29 19 4" xfId="11196"/>
    <cellStyle name="Normal 2 29 19 5" xfId="11197"/>
    <cellStyle name="Normal 2 29 2" xfId="11198"/>
    <cellStyle name="Normal 2 29 2 2" xfId="11199"/>
    <cellStyle name="Normal 2 29 2 2 2" xfId="11200"/>
    <cellStyle name="Normal 2 29 2 2 3" xfId="11201"/>
    <cellStyle name="Normal 2 29 2 3" xfId="11202"/>
    <cellStyle name="Normal 2 29 2 3 2" xfId="11203"/>
    <cellStyle name="Normal 2 29 2 3 3" xfId="11204"/>
    <cellStyle name="Normal 2 29 2 4" xfId="11205"/>
    <cellStyle name="Normal 2 29 2 5" xfId="11206"/>
    <cellStyle name="Normal 2 29 20" xfId="11207"/>
    <cellStyle name="Normal 2 29 20 2" xfId="11208"/>
    <cellStyle name="Normal 2 29 20 2 2" xfId="11209"/>
    <cellStyle name="Normal 2 29 20 2 3" xfId="11210"/>
    <cellStyle name="Normal 2 29 20 3" xfId="11211"/>
    <cellStyle name="Normal 2 29 20 3 2" xfId="11212"/>
    <cellStyle name="Normal 2 29 20 3 3" xfId="11213"/>
    <cellStyle name="Normal 2 29 20 4" xfId="11214"/>
    <cellStyle name="Normal 2 29 20 5" xfId="11215"/>
    <cellStyle name="Normal 2 29 21" xfId="11216"/>
    <cellStyle name="Normal 2 29 21 2" xfId="11217"/>
    <cellStyle name="Normal 2 29 21 2 2" xfId="11218"/>
    <cellStyle name="Normal 2 29 21 2 3" xfId="11219"/>
    <cellStyle name="Normal 2 29 21 3" xfId="11220"/>
    <cellStyle name="Normal 2 29 21 3 2" xfId="11221"/>
    <cellStyle name="Normal 2 29 21 3 3" xfId="11222"/>
    <cellStyle name="Normal 2 29 21 4" xfId="11223"/>
    <cellStyle name="Normal 2 29 21 5" xfId="11224"/>
    <cellStyle name="Normal 2 29 22" xfId="11225"/>
    <cellStyle name="Normal 2 29 22 2" xfId="11226"/>
    <cellStyle name="Normal 2 29 22 2 2" xfId="11227"/>
    <cellStyle name="Normal 2 29 22 2 3" xfId="11228"/>
    <cellStyle name="Normal 2 29 22 3" xfId="11229"/>
    <cellStyle name="Normal 2 29 22 3 2" xfId="11230"/>
    <cellStyle name="Normal 2 29 22 3 3" xfId="11231"/>
    <cellStyle name="Normal 2 29 22 4" xfId="11232"/>
    <cellStyle name="Normal 2 29 22 5" xfId="11233"/>
    <cellStyle name="Normal 2 29 23" xfId="11234"/>
    <cellStyle name="Normal 2 29 23 2" xfId="11235"/>
    <cellStyle name="Normal 2 29 23 2 2" xfId="11236"/>
    <cellStyle name="Normal 2 29 23 2 3" xfId="11237"/>
    <cellStyle name="Normal 2 29 23 3" xfId="11238"/>
    <cellStyle name="Normal 2 29 23 3 2" xfId="11239"/>
    <cellStyle name="Normal 2 29 23 3 3" xfId="11240"/>
    <cellStyle name="Normal 2 29 23 4" xfId="11241"/>
    <cellStyle name="Normal 2 29 23 5" xfId="11242"/>
    <cellStyle name="Normal 2 29 24" xfId="11243"/>
    <cellStyle name="Normal 2 29 24 2" xfId="11244"/>
    <cellStyle name="Normal 2 29 24 3" xfId="11245"/>
    <cellStyle name="Normal 2 29 25" xfId="11246"/>
    <cellStyle name="Normal 2 29 25 2" xfId="11247"/>
    <cellStyle name="Normal 2 29 25 3" xfId="11248"/>
    <cellStyle name="Normal 2 29 26" xfId="11249"/>
    <cellStyle name="Normal 2 29 27" xfId="11250"/>
    <cellStyle name="Normal 2 29 3" xfId="11251"/>
    <cellStyle name="Normal 2 29 3 2" xfId="11252"/>
    <cellStyle name="Normal 2 29 3 2 2" xfId="11253"/>
    <cellStyle name="Normal 2 29 3 2 3" xfId="11254"/>
    <cellStyle name="Normal 2 29 3 3" xfId="11255"/>
    <cellStyle name="Normal 2 29 3 3 2" xfId="11256"/>
    <cellStyle name="Normal 2 29 3 3 3" xfId="11257"/>
    <cellStyle name="Normal 2 29 3 4" xfId="11258"/>
    <cellStyle name="Normal 2 29 3 5" xfId="11259"/>
    <cellStyle name="Normal 2 29 4" xfId="11260"/>
    <cellStyle name="Normal 2 29 4 2" xfId="11261"/>
    <cellStyle name="Normal 2 29 4 2 2" xfId="11262"/>
    <cellStyle name="Normal 2 29 4 2 3" xfId="11263"/>
    <cellStyle name="Normal 2 29 4 3" xfId="11264"/>
    <cellStyle name="Normal 2 29 4 3 2" xfId="11265"/>
    <cellStyle name="Normal 2 29 4 3 3" xfId="11266"/>
    <cellStyle name="Normal 2 29 4 4" xfId="11267"/>
    <cellStyle name="Normal 2 29 4 5" xfId="11268"/>
    <cellStyle name="Normal 2 29 5" xfId="11269"/>
    <cellStyle name="Normal 2 29 5 2" xfId="11270"/>
    <cellStyle name="Normal 2 29 5 2 2" xfId="11271"/>
    <cellStyle name="Normal 2 29 5 2 3" xfId="11272"/>
    <cellStyle name="Normal 2 29 5 3" xfId="11273"/>
    <cellStyle name="Normal 2 29 5 3 2" xfId="11274"/>
    <cellStyle name="Normal 2 29 5 3 3" xfId="11275"/>
    <cellStyle name="Normal 2 29 5 4" xfId="11276"/>
    <cellStyle name="Normal 2 29 5 5" xfId="11277"/>
    <cellStyle name="Normal 2 29 6" xfId="11278"/>
    <cellStyle name="Normal 2 29 6 2" xfId="11279"/>
    <cellStyle name="Normal 2 29 6 2 2" xfId="11280"/>
    <cellStyle name="Normal 2 29 6 2 3" xfId="11281"/>
    <cellStyle name="Normal 2 29 6 3" xfId="11282"/>
    <cellStyle name="Normal 2 29 6 3 2" xfId="11283"/>
    <cellStyle name="Normal 2 29 6 3 3" xfId="11284"/>
    <cellStyle name="Normal 2 29 6 4" xfId="11285"/>
    <cellStyle name="Normal 2 29 6 5" xfId="11286"/>
    <cellStyle name="Normal 2 29 7" xfId="11287"/>
    <cellStyle name="Normal 2 29 7 2" xfId="11288"/>
    <cellStyle name="Normal 2 29 7 2 2" xfId="11289"/>
    <cellStyle name="Normal 2 29 7 2 3" xfId="11290"/>
    <cellStyle name="Normal 2 29 7 3" xfId="11291"/>
    <cellStyle name="Normal 2 29 7 3 2" xfId="11292"/>
    <cellStyle name="Normal 2 29 7 3 3" xfId="11293"/>
    <cellStyle name="Normal 2 29 7 4" xfId="11294"/>
    <cellStyle name="Normal 2 29 7 5" xfId="11295"/>
    <cellStyle name="Normal 2 29 8" xfId="11296"/>
    <cellStyle name="Normal 2 29 8 2" xfId="11297"/>
    <cellStyle name="Normal 2 29 8 2 2" xfId="11298"/>
    <cellStyle name="Normal 2 29 8 2 3" xfId="11299"/>
    <cellStyle name="Normal 2 29 8 3" xfId="11300"/>
    <cellStyle name="Normal 2 29 8 3 2" xfId="11301"/>
    <cellStyle name="Normal 2 29 8 3 3" xfId="11302"/>
    <cellStyle name="Normal 2 29 8 4" xfId="11303"/>
    <cellStyle name="Normal 2 29 8 5" xfId="11304"/>
    <cellStyle name="Normal 2 29 9" xfId="11305"/>
    <cellStyle name="Normal 2 29 9 2" xfId="11306"/>
    <cellStyle name="Normal 2 29 9 2 2" xfId="11307"/>
    <cellStyle name="Normal 2 29 9 2 3" xfId="11308"/>
    <cellStyle name="Normal 2 29 9 3" xfId="11309"/>
    <cellStyle name="Normal 2 29 9 3 2" xfId="11310"/>
    <cellStyle name="Normal 2 29 9 3 3" xfId="11311"/>
    <cellStyle name="Normal 2 29 9 4" xfId="11312"/>
    <cellStyle name="Normal 2 29 9 5" xfId="11313"/>
    <cellStyle name="Normal 2 3" xfId="315"/>
    <cellStyle name="Normal 2 3 10" xfId="11315"/>
    <cellStyle name="Normal 2 3 10 2" xfId="11316"/>
    <cellStyle name="Normal 2 3 10 3" xfId="11317"/>
    <cellStyle name="Normal 2 3 10 4" xfId="11318"/>
    <cellStyle name="Normal 2 3 10 5" xfId="11319"/>
    <cellStyle name="Normal 2 3 11" xfId="11320"/>
    <cellStyle name="Normal 2 3 11 2" xfId="11321"/>
    <cellStyle name="Normal 2 3 11 3" xfId="11322"/>
    <cellStyle name="Normal 2 3 12" xfId="11323"/>
    <cellStyle name="Normal 2 3 12 2" xfId="11324"/>
    <cellStyle name="Normal 2 3 12 3" xfId="11325"/>
    <cellStyle name="Normal 2 3 13" xfId="11326"/>
    <cellStyle name="Normal 2 3 13 2" xfId="11327"/>
    <cellStyle name="Normal 2 3 13 3" xfId="11328"/>
    <cellStyle name="Normal 2 3 14" xfId="11329"/>
    <cellStyle name="Normal 2 3 14 2" xfId="11330"/>
    <cellStyle name="Normal 2 3 14 3" xfId="11331"/>
    <cellStyle name="Normal 2 3 15" xfId="11332"/>
    <cellStyle name="Normal 2 3 15 2" xfId="11333"/>
    <cellStyle name="Normal 2 3 15 3" xfId="11334"/>
    <cellStyle name="Normal 2 3 16" xfId="11335"/>
    <cellStyle name="Normal 2 3 16 2" xfId="11336"/>
    <cellStyle name="Normal 2 3 16 3" xfId="11337"/>
    <cellStyle name="Normal 2 3 17" xfId="11338"/>
    <cellStyle name="Normal 2 3 17 2" xfId="11339"/>
    <cellStyle name="Normal 2 3 17 3" xfId="11340"/>
    <cellStyle name="Normal 2 3 18" xfId="11341"/>
    <cellStyle name="Normal 2 3 18 2" xfId="11342"/>
    <cellStyle name="Normal 2 3 18 3" xfId="11343"/>
    <cellStyle name="Normal 2 3 19" xfId="11344"/>
    <cellStyle name="Normal 2 3 19 2" xfId="11345"/>
    <cellStyle name="Normal 2 3 19 3" xfId="11346"/>
    <cellStyle name="Normal 2 3 2" xfId="11347"/>
    <cellStyle name="Normal 2 3 2 2" xfId="11348"/>
    <cellStyle name="Normal 2 3 2 3" xfId="11349"/>
    <cellStyle name="Normal 2 3 2 4" xfId="11350"/>
    <cellStyle name="Normal 2 3 2 5" xfId="11351"/>
    <cellStyle name="Normal 2 3 2 6" xfId="11352"/>
    <cellStyle name="Normal 2 3 2 7" xfId="11353"/>
    <cellStyle name="Normal 2 3 2 8" xfId="11354"/>
    <cellStyle name="Normal 2 3 2 9" xfId="11355"/>
    <cellStyle name="Normal 2 3 20" xfId="11356"/>
    <cellStyle name="Normal 2 3 20 2" xfId="11357"/>
    <cellStyle name="Normal 2 3 20 3" xfId="11358"/>
    <cellStyle name="Normal 2 3 21" xfId="11359"/>
    <cellStyle name="Normal 2 3 21 2" xfId="11360"/>
    <cellStyle name="Normal 2 3 21 3" xfId="11361"/>
    <cellStyle name="Normal 2 3 22" xfId="11362"/>
    <cellStyle name="Normal 2 3 22 2" xfId="11363"/>
    <cellStyle name="Normal 2 3 22 3" xfId="11364"/>
    <cellStyle name="Normal 2 3 23" xfId="11365"/>
    <cellStyle name="Normal 2 3 24" xfId="11366"/>
    <cellStyle name="Normal 2 3 25" xfId="11367"/>
    <cellStyle name="Normal 2 3 26" xfId="11368"/>
    <cellStyle name="Normal 2 3 27" xfId="11314"/>
    <cellStyle name="Normal 2 3 3" xfId="11369"/>
    <cellStyle name="Normal 2 3 3 2" xfId="11370"/>
    <cellStyle name="Normal 2 3 3 3" xfId="11371"/>
    <cellStyle name="Normal 2 3 4" xfId="11372"/>
    <cellStyle name="Normal 2 3 4 2" xfId="11373"/>
    <cellStyle name="Normal 2 3 4 3" xfId="11374"/>
    <cellStyle name="Normal 2 3 5" xfId="11375"/>
    <cellStyle name="Normal 2 3 5 2" xfId="11376"/>
    <cellStyle name="Normal 2 3 5 3" xfId="11377"/>
    <cellStyle name="Normal 2 3 6" xfId="11378"/>
    <cellStyle name="Normal 2 3 6 2" xfId="11379"/>
    <cellStyle name="Normal 2 3 6 3" xfId="11380"/>
    <cellStyle name="Normal 2 3 7" xfId="11381"/>
    <cellStyle name="Normal 2 3 7 2" xfId="11382"/>
    <cellStyle name="Normal 2 3 7 3" xfId="11383"/>
    <cellStyle name="Normal 2 3 8" xfId="11384"/>
    <cellStyle name="Normal 2 3 8 2" xfId="11385"/>
    <cellStyle name="Normal 2 3 8 3" xfId="11386"/>
    <cellStyle name="Normal 2 3 9" xfId="11387"/>
    <cellStyle name="Normal 2 3 9 2" xfId="11388"/>
    <cellStyle name="Normal 2 3 9 3" xfId="11389"/>
    <cellStyle name="Normal 2 30" xfId="11390"/>
    <cellStyle name="Normal 2 30 10" xfId="11391"/>
    <cellStyle name="Normal 2 30 10 2" xfId="11392"/>
    <cellStyle name="Normal 2 30 10 2 2" xfId="11393"/>
    <cellStyle name="Normal 2 30 10 2 3" xfId="11394"/>
    <cellStyle name="Normal 2 30 10 3" xfId="11395"/>
    <cellStyle name="Normal 2 30 10 3 2" xfId="11396"/>
    <cellStyle name="Normal 2 30 10 3 3" xfId="11397"/>
    <cellStyle name="Normal 2 30 10 4" xfId="11398"/>
    <cellStyle name="Normal 2 30 10 5" xfId="11399"/>
    <cellStyle name="Normal 2 30 11" xfId="11400"/>
    <cellStyle name="Normal 2 30 11 2" xfId="11401"/>
    <cellStyle name="Normal 2 30 11 2 2" xfId="11402"/>
    <cellStyle name="Normal 2 30 11 2 3" xfId="11403"/>
    <cellStyle name="Normal 2 30 11 3" xfId="11404"/>
    <cellStyle name="Normal 2 30 11 3 2" xfId="11405"/>
    <cellStyle name="Normal 2 30 11 3 3" xfId="11406"/>
    <cellStyle name="Normal 2 30 11 4" xfId="11407"/>
    <cellStyle name="Normal 2 30 11 5" xfId="11408"/>
    <cellStyle name="Normal 2 30 12" xfId="11409"/>
    <cellStyle name="Normal 2 30 12 2" xfId="11410"/>
    <cellStyle name="Normal 2 30 12 2 2" xfId="11411"/>
    <cellStyle name="Normal 2 30 12 2 3" xfId="11412"/>
    <cellStyle name="Normal 2 30 12 3" xfId="11413"/>
    <cellStyle name="Normal 2 30 12 3 2" xfId="11414"/>
    <cellStyle name="Normal 2 30 12 3 3" xfId="11415"/>
    <cellStyle name="Normal 2 30 12 4" xfId="11416"/>
    <cellStyle name="Normal 2 30 12 5" xfId="11417"/>
    <cellStyle name="Normal 2 30 13" xfId="11418"/>
    <cellStyle name="Normal 2 30 13 2" xfId="11419"/>
    <cellStyle name="Normal 2 30 13 2 2" xfId="11420"/>
    <cellStyle name="Normal 2 30 13 2 3" xfId="11421"/>
    <cellStyle name="Normal 2 30 13 3" xfId="11422"/>
    <cellStyle name="Normal 2 30 13 3 2" xfId="11423"/>
    <cellStyle name="Normal 2 30 13 3 3" xfId="11424"/>
    <cellStyle name="Normal 2 30 13 4" xfId="11425"/>
    <cellStyle name="Normal 2 30 13 5" xfId="11426"/>
    <cellStyle name="Normal 2 30 14" xfId="11427"/>
    <cellStyle name="Normal 2 30 14 2" xfId="11428"/>
    <cellStyle name="Normal 2 30 14 2 2" xfId="11429"/>
    <cellStyle name="Normal 2 30 14 2 3" xfId="11430"/>
    <cellStyle name="Normal 2 30 14 3" xfId="11431"/>
    <cellStyle name="Normal 2 30 14 3 2" xfId="11432"/>
    <cellStyle name="Normal 2 30 14 3 3" xfId="11433"/>
    <cellStyle name="Normal 2 30 14 4" xfId="11434"/>
    <cellStyle name="Normal 2 30 14 5" xfId="11435"/>
    <cellStyle name="Normal 2 30 15" xfId="11436"/>
    <cellStyle name="Normal 2 30 15 2" xfId="11437"/>
    <cellStyle name="Normal 2 30 15 2 2" xfId="11438"/>
    <cellStyle name="Normal 2 30 15 2 3" xfId="11439"/>
    <cellStyle name="Normal 2 30 15 3" xfId="11440"/>
    <cellStyle name="Normal 2 30 15 3 2" xfId="11441"/>
    <cellStyle name="Normal 2 30 15 3 3" xfId="11442"/>
    <cellStyle name="Normal 2 30 15 4" xfId="11443"/>
    <cellStyle name="Normal 2 30 15 5" xfId="11444"/>
    <cellStyle name="Normal 2 30 16" xfId="11445"/>
    <cellStyle name="Normal 2 30 16 2" xfId="11446"/>
    <cellStyle name="Normal 2 30 16 2 2" xfId="11447"/>
    <cellStyle name="Normal 2 30 16 2 3" xfId="11448"/>
    <cellStyle name="Normal 2 30 16 3" xfId="11449"/>
    <cellStyle name="Normal 2 30 16 3 2" xfId="11450"/>
    <cellStyle name="Normal 2 30 16 3 3" xfId="11451"/>
    <cellStyle name="Normal 2 30 16 4" xfId="11452"/>
    <cellStyle name="Normal 2 30 16 5" xfId="11453"/>
    <cellStyle name="Normal 2 30 17" xfId="11454"/>
    <cellStyle name="Normal 2 30 17 2" xfId="11455"/>
    <cellStyle name="Normal 2 30 17 2 2" xfId="11456"/>
    <cellStyle name="Normal 2 30 17 2 3" xfId="11457"/>
    <cellStyle name="Normal 2 30 17 3" xfId="11458"/>
    <cellStyle name="Normal 2 30 17 3 2" xfId="11459"/>
    <cellStyle name="Normal 2 30 17 3 3" xfId="11460"/>
    <cellStyle name="Normal 2 30 17 4" xfId="11461"/>
    <cellStyle name="Normal 2 30 17 5" xfId="11462"/>
    <cellStyle name="Normal 2 30 18" xfId="11463"/>
    <cellStyle name="Normal 2 30 18 2" xfId="11464"/>
    <cellStyle name="Normal 2 30 18 2 2" xfId="11465"/>
    <cellStyle name="Normal 2 30 18 2 3" xfId="11466"/>
    <cellStyle name="Normal 2 30 18 3" xfId="11467"/>
    <cellStyle name="Normal 2 30 18 3 2" xfId="11468"/>
    <cellStyle name="Normal 2 30 18 3 3" xfId="11469"/>
    <cellStyle name="Normal 2 30 18 4" xfId="11470"/>
    <cellStyle name="Normal 2 30 18 5" xfId="11471"/>
    <cellStyle name="Normal 2 30 19" xfId="11472"/>
    <cellStyle name="Normal 2 30 19 2" xfId="11473"/>
    <cellStyle name="Normal 2 30 19 2 2" xfId="11474"/>
    <cellStyle name="Normal 2 30 19 2 3" xfId="11475"/>
    <cellStyle name="Normal 2 30 19 3" xfId="11476"/>
    <cellStyle name="Normal 2 30 19 3 2" xfId="11477"/>
    <cellStyle name="Normal 2 30 19 3 3" xfId="11478"/>
    <cellStyle name="Normal 2 30 19 4" xfId="11479"/>
    <cellStyle name="Normal 2 30 19 5" xfId="11480"/>
    <cellStyle name="Normal 2 30 2" xfId="11481"/>
    <cellStyle name="Normal 2 30 2 2" xfId="11482"/>
    <cellStyle name="Normal 2 30 2 2 2" xfId="11483"/>
    <cellStyle name="Normal 2 30 2 2 3" xfId="11484"/>
    <cellStyle name="Normal 2 30 2 3" xfId="11485"/>
    <cellStyle name="Normal 2 30 2 3 2" xfId="11486"/>
    <cellStyle name="Normal 2 30 2 3 3" xfId="11487"/>
    <cellStyle name="Normal 2 30 2 4" xfId="11488"/>
    <cellStyle name="Normal 2 30 2 5" xfId="11489"/>
    <cellStyle name="Normal 2 30 20" xfId="11490"/>
    <cellStyle name="Normal 2 30 20 2" xfId="11491"/>
    <cellStyle name="Normal 2 30 20 2 2" xfId="11492"/>
    <cellStyle name="Normal 2 30 20 2 3" xfId="11493"/>
    <cellStyle name="Normal 2 30 20 3" xfId="11494"/>
    <cellStyle name="Normal 2 30 20 3 2" xfId="11495"/>
    <cellStyle name="Normal 2 30 20 3 3" xfId="11496"/>
    <cellStyle name="Normal 2 30 20 4" xfId="11497"/>
    <cellStyle name="Normal 2 30 20 5" xfId="11498"/>
    <cellStyle name="Normal 2 30 21" xfId="11499"/>
    <cellStyle name="Normal 2 30 21 2" xfId="11500"/>
    <cellStyle name="Normal 2 30 21 2 2" xfId="11501"/>
    <cellStyle name="Normal 2 30 21 2 3" xfId="11502"/>
    <cellStyle name="Normal 2 30 21 3" xfId="11503"/>
    <cellStyle name="Normal 2 30 21 3 2" xfId="11504"/>
    <cellStyle name="Normal 2 30 21 3 3" xfId="11505"/>
    <cellStyle name="Normal 2 30 21 4" xfId="11506"/>
    <cellStyle name="Normal 2 30 21 5" xfId="11507"/>
    <cellStyle name="Normal 2 30 22" xfId="11508"/>
    <cellStyle name="Normal 2 30 22 2" xfId="11509"/>
    <cellStyle name="Normal 2 30 22 2 2" xfId="11510"/>
    <cellStyle name="Normal 2 30 22 2 3" xfId="11511"/>
    <cellStyle name="Normal 2 30 22 3" xfId="11512"/>
    <cellStyle name="Normal 2 30 22 3 2" xfId="11513"/>
    <cellStyle name="Normal 2 30 22 3 3" xfId="11514"/>
    <cellStyle name="Normal 2 30 22 4" xfId="11515"/>
    <cellStyle name="Normal 2 30 22 5" xfId="11516"/>
    <cellStyle name="Normal 2 30 23" xfId="11517"/>
    <cellStyle name="Normal 2 30 23 2" xfId="11518"/>
    <cellStyle name="Normal 2 30 23 2 2" xfId="11519"/>
    <cellStyle name="Normal 2 30 23 2 3" xfId="11520"/>
    <cellStyle name="Normal 2 30 23 3" xfId="11521"/>
    <cellStyle name="Normal 2 30 23 3 2" xfId="11522"/>
    <cellStyle name="Normal 2 30 23 3 3" xfId="11523"/>
    <cellStyle name="Normal 2 30 23 4" xfId="11524"/>
    <cellStyle name="Normal 2 30 23 5" xfId="11525"/>
    <cellStyle name="Normal 2 30 24" xfId="11526"/>
    <cellStyle name="Normal 2 30 24 2" xfId="11527"/>
    <cellStyle name="Normal 2 30 24 3" xfId="11528"/>
    <cellStyle name="Normal 2 30 25" xfId="11529"/>
    <cellStyle name="Normal 2 30 25 2" xfId="11530"/>
    <cellStyle name="Normal 2 30 25 3" xfId="11531"/>
    <cellStyle name="Normal 2 30 26" xfId="11532"/>
    <cellStyle name="Normal 2 30 27" xfId="11533"/>
    <cellStyle name="Normal 2 30 3" xfId="11534"/>
    <cellStyle name="Normal 2 30 3 2" xfId="11535"/>
    <cellStyle name="Normal 2 30 3 2 2" xfId="11536"/>
    <cellStyle name="Normal 2 30 3 2 3" xfId="11537"/>
    <cellStyle name="Normal 2 30 3 3" xfId="11538"/>
    <cellStyle name="Normal 2 30 3 3 2" xfId="11539"/>
    <cellStyle name="Normal 2 30 3 3 3" xfId="11540"/>
    <cellStyle name="Normal 2 30 3 4" xfId="11541"/>
    <cellStyle name="Normal 2 30 3 5" xfId="11542"/>
    <cellStyle name="Normal 2 30 4" xfId="11543"/>
    <cellStyle name="Normal 2 30 4 2" xfId="11544"/>
    <cellStyle name="Normal 2 30 4 2 2" xfId="11545"/>
    <cellStyle name="Normal 2 30 4 2 3" xfId="11546"/>
    <cellStyle name="Normal 2 30 4 3" xfId="11547"/>
    <cellStyle name="Normal 2 30 4 3 2" xfId="11548"/>
    <cellStyle name="Normal 2 30 4 3 3" xfId="11549"/>
    <cellStyle name="Normal 2 30 4 4" xfId="11550"/>
    <cellStyle name="Normal 2 30 4 5" xfId="11551"/>
    <cellStyle name="Normal 2 30 5" xfId="11552"/>
    <cellStyle name="Normal 2 30 5 2" xfId="11553"/>
    <cellStyle name="Normal 2 30 5 2 2" xfId="11554"/>
    <cellStyle name="Normal 2 30 5 2 3" xfId="11555"/>
    <cellStyle name="Normal 2 30 5 3" xfId="11556"/>
    <cellStyle name="Normal 2 30 5 3 2" xfId="11557"/>
    <cellStyle name="Normal 2 30 5 3 3" xfId="11558"/>
    <cellStyle name="Normal 2 30 5 4" xfId="11559"/>
    <cellStyle name="Normal 2 30 5 5" xfId="11560"/>
    <cellStyle name="Normal 2 30 6" xfId="11561"/>
    <cellStyle name="Normal 2 30 6 2" xfId="11562"/>
    <cellStyle name="Normal 2 30 6 2 2" xfId="11563"/>
    <cellStyle name="Normal 2 30 6 2 3" xfId="11564"/>
    <cellStyle name="Normal 2 30 6 3" xfId="11565"/>
    <cellStyle name="Normal 2 30 6 3 2" xfId="11566"/>
    <cellStyle name="Normal 2 30 6 3 3" xfId="11567"/>
    <cellStyle name="Normal 2 30 6 4" xfId="11568"/>
    <cellStyle name="Normal 2 30 6 5" xfId="11569"/>
    <cellStyle name="Normal 2 30 7" xfId="11570"/>
    <cellStyle name="Normal 2 30 7 2" xfId="11571"/>
    <cellStyle name="Normal 2 30 7 2 2" xfId="11572"/>
    <cellStyle name="Normal 2 30 7 2 3" xfId="11573"/>
    <cellStyle name="Normal 2 30 7 3" xfId="11574"/>
    <cellStyle name="Normal 2 30 7 3 2" xfId="11575"/>
    <cellStyle name="Normal 2 30 7 3 3" xfId="11576"/>
    <cellStyle name="Normal 2 30 7 4" xfId="11577"/>
    <cellStyle name="Normal 2 30 7 5" xfId="11578"/>
    <cellStyle name="Normal 2 30 8" xfId="11579"/>
    <cellStyle name="Normal 2 30 8 2" xfId="11580"/>
    <cellStyle name="Normal 2 30 8 2 2" xfId="11581"/>
    <cellStyle name="Normal 2 30 8 2 3" xfId="11582"/>
    <cellStyle name="Normal 2 30 8 3" xfId="11583"/>
    <cellStyle name="Normal 2 30 8 3 2" xfId="11584"/>
    <cellStyle name="Normal 2 30 8 3 3" xfId="11585"/>
    <cellStyle name="Normal 2 30 8 4" xfId="11586"/>
    <cellStyle name="Normal 2 30 8 5" xfId="11587"/>
    <cellStyle name="Normal 2 30 9" xfId="11588"/>
    <cellStyle name="Normal 2 30 9 2" xfId="11589"/>
    <cellStyle name="Normal 2 30 9 2 2" xfId="11590"/>
    <cellStyle name="Normal 2 30 9 2 3" xfId="11591"/>
    <cellStyle name="Normal 2 30 9 3" xfId="11592"/>
    <cellStyle name="Normal 2 30 9 3 2" xfId="11593"/>
    <cellStyle name="Normal 2 30 9 3 3" xfId="11594"/>
    <cellStyle name="Normal 2 30 9 4" xfId="11595"/>
    <cellStyle name="Normal 2 30 9 5" xfId="11596"/>
    <cellStyle name="Normal 2 31" xfId="11597"/>
    <cellStyle name="Normal 2 31 10" xfId="11598"/>
    <cellStyle name="Normal 2 31 10 2" xfId="11599"/>
    <cellStyle name="Normal 2 31 10 2 2" xfId="11600"/>
    <cellStyle name="Normal 2 31 10 2 3" xfId="11601"/>
    <cellStyle name="Normal 2 31 10 3" xfId="11602"/>
    <cellStyle name="Normal 2 31 10 3 2" xfId="11603"/>
    <cellStyle name="Normal 2 31 10 3 3" xfId="11604"/>
    <cellStyle name="Normal 2 31 10 4" xfId="11605"/>
    <cellStyle name="Normal 2 31 10 5" xfId="11606"/>
    <cellStyle name="Normal 2 31 11" xfId="11607"/>
    <cellStyle name="Normal 2 31 11 2" xfId="11608"/>
    <cellStyle name="Normal 2 31 11 2 2" xfId="11609"/>
    <cellStyle name="Normal 2 31 11 2 3" xfId="11610"/>
    <cellStyle name="Normal 2 31 11 3" xfId="11611"/>
    <cellStyle name="Normal 2 31 11 3 2" xfId="11612"/>
    <cellStyle name="Normal 2 31 11 3 3" xfId="11613"/>
    <cellStyle name="Normal 2 31 11 4" xfId="11614"/>
    <cellStyle name="Normal 2 31 11 5" xfId="11615"/>
    <cellStyle name="Normal 2 31 12" xfId="11616"/>
    <cellStyle name="Normal 2 31 12 2" xfId="11617"/>
    <cellStyle name="Normal 2 31 12 2 2" xfId="11618"/>
    <cellStyle name="Normal 2 31 12 2 3" xfId="11619"/>
    <cellStyle name="Normal 2 31 12 3" xfId="11620"/>
    <cellStyle name="Normal 2 31 12 3 2" xfId="11621"/>
    <cellStyle name="Normal 2 31 12 3 3" xfId="11622"/>
    <cellStyle name="Normal 2 31 12 4" xfId="11623"/>
    <cellStyle name="Normal 2 31 12 5" xfId="11624"/>
    <cellStyle name="Normal 2 31 13" xfId="11625"/>
    <cellStyle name="Normal 2 31 13 2" xfId="11626"/>
    <cellStyle name="Normal 2 31 13 2 2" xfId="11627"/>
    <cellStyle name="Normal 2 31 13 2 3" xfId="11628"/>
    <cellStyle name="Normal 2 31 13 3" xfId="11629"/>
    <cellStyle name="Normal 2 31 13 3 2" xfId="11630"/>
    <cellStyle name="Normal 2 31 13 3 3" xfId="11631"/>
    <cellStyle name="Normal 2 31 13 4" xfId="11632"/>
    <cellStyle name="Normal 2 31 13 5" xfId="11633"/>
    <cellStyle name="Normal 2 31 14" xfId="11634"/>
    <cellStyle name="Normal 2 31 14 2" xfId="11635"/>
    <cellStyle name="Normal 2 31 14 2 2" xfId="11636"/>
    <cellStyle name="Normal 2 31 14 2 3" xfId="11637"/>
    <cellStyle name="Normal 2 31 14 3" xfId="11638"/>
    <cellStyle name="Normal 2 31 14 3 2" xfId="11639"/>
    <cellStyle name="Normal 2 31 14 3 3" xfId="11640"/>
    <cellStyle name="Normal 2 31 14 4" xfId="11641"/>
    <cellStyle name="Normal 2 31 14 5" xfId="11642"/>
    <cellStyle name="Normal 2 31 15" xfId="11643"/>
    <cellStyle name="Normal 2 31 15 2" xfId="11644"/>
    <cellStyle name="Normal 2 31 15 2 2" xfId="11645"/>
    <cellStyle name="Normal 2 31 15 2 3" xfId="11646"/>
    <cellStyle name="Normal 2 31 15 3" xfId="11647"/>
    <cellStyle name="Normal 2 31 15 3 2" xfId="11648"/>
    <cellStyle name="Normal 2 31 15 3 3" xfId="11649"/>
    <cellStyle name="Normal 2 31 15 4" xfId="11650"/>
    <cellStyle name="Normal 2 31 15 5" xfId="11651"/>
    <cellStyle name="Normal 2 31 16" xfId="11652"/>
    <cellStyle name="Normal 2 31 16 2" xfId="11653"/>
    <cellStyle name="Normal 2 31 16 2 2" xfId="11654"/>
    <cellStyle name="Normal 2 31 16 2 3" xfId="11655"/>
    <cellStyle name="Normal 2 31 16 3" xfId="11656"/>
    <cellStyle name="Normal 2 31 16 3 2" xfId="11657"/>
    <cellStyle name="Normal 2 31 16 3 3" xfId="11658"/>
    <cellStyle name="Normal 2 31 16 4" xfId="11659"/>
    <cellStyle name="Normal 2 31 16 5" xfId="11660"/>
    <cellStyle name="Normal 2 31 17" xfId="11661"/>
    <cellStyle name="Normal 2 31 17 2" xfId="11662"/>
    <cellStyle name="Normal 2 31 17 2 2" xfId="11663"/>
    <cellStyle name="Normal 2 31 17 2 3" xfId="11664"/>
    <cellStyle name="Normal 2 31 17 3" xfId="11665"/>
    <cellStyle name="Normal 2 31 17 3 2" xfId="11666"/>
    <cellStyle name="Normal 2 31 17 3 3" xfId="11667"/>
    <cellStyle name="Normal 2 31 17 4" xfId="11668"/>
    <cellStyle name="Normal 2 31 17 5" xfId="11669"/>
    <cellStyle name="Normal 2 31 18" xfId="11670"/>
    <cellStyle name="Normal 2 31 18 2" xfId="11671"/>
    <cellStyle name="Normal 2 31 18 2 2" xfId="11672"/>
    <cellStyle name="Normal 2 31 18 2 3" xfId="11673"/>
    <cellStyle name="Normal 2 31 18 3" xfId="11674"/>
    <cellStyle name="Normal 2 31 18 3 2" xfId="11675"/>
    <cellStyle name="Normal 2 31 18 3 3" xfId="11676"/>
    <cellStyle name="Normal 2 31 18 4" xfId="11677"/>
    <cellStyle name="Normal 2 31 18 5" xfId="11678"/>
    <cellStyle name="Normal 2 31 19" xfId="11679"/>
    <cellStyle name="Normal 2 31 19 2" xfId="11680"/>
    <cellStyle name="Normal 2 31 19 2 2" xfId="11681"/>
    <cellStyle name="Normal 2 31 19 2 3" xfId="11682"/>
    <cellStyle name="Normal 2 31 19 3" xfId="11683"/>
    <cellStyle name="Normal 2 31 19 3 2" xfId="11684"/>
    <cellStyle name="Normal 2 31 19 3 3" xfId="11685"/>
    <cellStyle name="Normal 2 31 19 4" xfId="11686"/>
    <cellStyle name="Normal 2 31 19 5" xfId="11687"/>
    <cellStyle name="Normal 2 31 2" xfId="11688"/>
    <cellStyle name="Normal 2 31 2 2" xfId="11689"/>
    <cellStyle name="Normal 2 31 2 2 2" xfId="11690"/>
    <cellStyle name="Normal 2 31 2 2 3" xfId="11691"/>
    <cellStyle name="Normal 2 31 2 3" xfId="11692"/>
    <cellStyle name="Normal 2 31 2 3 2" xfId="11693"/>
    <cellStyle name="Normal 2 31 2 3 3" xfId="11694"/>
    <cellStyle name="Normal 2 31 2 4" xfId="11695"/>
    <cellStyle name="Normal 2 31 2 5" xfId="11696"/>
    <cellStyle name="Normal 2 31 20" xfId="11697"/>
    <cellStyle name="Normal 2 31 20 2" xfId="11698"/>
    <cellStyle name="Normal 2 31 20 2 2" xfId="11699"/>
    <cellStyle name="Normal 2 31 20 2 3" xfId="11700"/>
    <cellStyle name="Normal 2 31 20 3" xfId="11701"/>
    <cellStyle name="Normal 2 31 20 3 2" xfId="11702"/>
    <cellStyle name="Normal 2 31 20 3 3" xfId="11703"/>
    <cellStyle name="Normal 2 31 20 4" xfId="11704"/>
    <cellStyle name="Normal 2 31 20 5" xfId="11705"/>
    <cellStyle name="Normal 2 31 21" xfId="11706"/>
    <cellStyle name="Normal 2 31 21 2" xfId="11707"/>
    <cellStyle name="Normal 2 31 21 2 2" xfId="11708"/>
    <cellStyle name="Normal 2 31 21 2 3" xfId="11709"/>
    <cellStyle name="Normal 2 31 21 3" xfId="11710"/>
    <cellStyle name="Normal 2 31 21 3 2" xfId="11711"/>
    <cellStyle name="Normal 2 31 21 3 3" xfId="11712"/>
    <cellStyle name="Normal 2 31 21 4" xfId="11713"/>
    <cellStyle name="Normal 2 31 21 5" xfId="11714"/>
    <cellStyle name="Normal 2 31 22" xfId="11715"/>
    <cellStyle name="Normal 2 31 22 2" xfId="11716"/>
    <cellStyle name="Normal 2 31 22 2 2" xfId="11717"/>
    <cellStyle name="Normal 2 31 22 2 3" xfId="11718"/>
    <cellStyle name="Normal 2 31 22 3" xfId="11719"/>
    <cellStyle name="Normal 2 31 22 3 2" xfId="11720"/>
    <cellStyle name="Normal 2 31 22 3 3" xfId="11721"/>
    <cellStyle name="Normal 2 31 22 4" xfId="11722"/>
    <cellStyle name="Normal 2 31 22 5" xfId="11723"/>
    <cellStyle name="Normal 2 31 23" xfId="11724"/>
    <cellStyle name="Normal 2 31 23 2" xfId="11725"/>
    <cellStyle name="Normal 2 31 23 2 2" xfId="11726"/>
    <cellStyle name="Normal 2 31 23 2 3" xfId="11727"/>
    <cellStyle name="Normal 2 31 23 3" xfId="11728"/>
    <cellStyle name="Normal 2 31 23 3 2" xfId="11729"/>
    <cellStyle name="Normal 2 31 23 3 3" xfId="11730"/>
    <cellStyle name="Normal 2 31 23 4" xfId="11731"/>
    <cellStyle name="Normal 2 31 23 5" xfId="11732"/>
    <cellStyle name="Normal 2 31 24" xfId="11733"/>
    <cellStyle name="Normal 2 31 24 2" xfId="11734"/>
    <cellStyle name="Normal 2 31 24 3" xfId="11735"/>
    <cellStyle name="Normal 2 31 25" xfId="11736"/>
    <cellStyle name="Normal 2 31 25 2" xfId="11737"/>
    <cellStyle name="Normal 2 31 25 3" xfId="11738"/>
    <cellStyle name="Normal 2 31 26" xfId="11739"/>
    <cellStyle name="Normal 2 31 27" xfId="11740"/>
    <cellStyle name="Normal 2 31 3" xfId="11741"/>
    <cellStyle name="Normal 2 31 3 2" xfId="11742"/>
    <cellStyle name="Normal 2 31 3 2 2" xfId="11743"/>
    <cellStyle name="Normal 2 31 3 2 3" xfId="11744"/>
    <cellStyle name="Normal 2 31 3 3" xfId="11745"/>
    <cellStyle name="Normal 2 31 3 3 2" xfId="11746"/>
    <cellStyle name="Normal 2 31 3 3 3" xfId="11747"/>
    <cellStyle name="Normal 2 31 3 4" xfId="11748"/>
    <cellStyle name="Normal 2 31 3 5" xfId="11749"/>
    <cellStyle name="Normal 2 31 4" xfId="11750"/>
    <cellStyle name="Normal 2 31 4 2" xfId="11751"/>
    <cellStyle name="Normal 2 31 4 2 2" xfId="11752"/>
    <cellStyle name="Normal 2 31 4 2 3" xfId="11753"/>
    <cellStyle name="Normal 2 31 4 3" xfId="11754"/>
    <cellStyle name="Normal 2 31 4 3 2" xfId="11755"/>
    <cellStyle name="Normal 2 31 4 3 3" xfId="11756"/>
    <cellStyle name="Normal 2 31 4 4" xfId="11757"/>
    <cellStyle name="Normal 2 31 4 5" xfId="11758"/>
    <cellStyle name="Normal 2 31 5" xfId="11759"/>
    <cellStyle name="Normal 2 31 5 2" xfId="11760"/>
    <cellStyle name="Normal 2 31 5 2 2" xfId="11761"/>
    <cellStyle name="Normal 2 31 5 2 3" xfId="11762"/>
    <cellStyle name="Normal 2 31 5 3" xfId="11763"/>
    <cellStyle name="Normal 2 31 5 3 2" xfId="11764"/>
    <cellStyle name="Normal 2 31 5 3 3" xfId="11765"/>
    <cellStyle name="Normal 2 31 5 4" xfId="11766"/>
    <cellStyle name="Normal 2 31 5 5" xfId="11767"/>
    <cellStyle name="Normal 2 31 6" xfId="11768"/>
    <cellStyle name="Normal 2 31 6 2" xfId="11769"/>
    <cellStyle name="Normal 2 31 6 2 2" xfId="11770"/>
    <cellStyle name="Normal 2 31 6 2 3" xfId="11771"/>
    <cellStyle name="Normal 2 31 6 3" xfId="11772"/>
    <cellStyle name="Normal 2 31 6 3 2" xfId="11773"/>
    <cellStyle name="Normal 2 31 6 3 3" xfId="11774"/>
    <cellStyle name="Normal 2 31 6 4" xfId="11775"/>
    <cellStyle name="Normal 2 31 6 5" xfId="11776"/>
    <cellStyle name="Normal 2 31 7" xfId="11777"/>
    <cellStyle name="Normal 2 31 7 2" xfId="11778"/>
    <cellStyle name="Normal 2 31 7 2 2" xfId="11779"/>
    <cellStyle name="Normal 2 31 7 2 3" xfId="11780"/>
    <cellStyle name="Normal 2 31 7 3" xfId="11781"/>
    <cellStyle name="Normal 2 31 7 3 2" xfId="11782"/>
    <cellStyle name="Normal 2 31 7 3 3" xfId="11783"/>
    <cellStyle name="Normal 2 31 7 4" xfId="11784"/>
    <cellStyle name="Normal 2 31 7 5" xfId="11785"/>
    <cellStyle name="Normal 2 31 8" xfId="11786"/>
    <cellStyle name="Normal 2 31 8 2" xfId="11787"/>
    <cellStyle name="Normal 2 31 8 2 2" xfId="11788"/>
    <cellStyle name="Normal 2 31 8 2 3" xfId="11789"/>
    <cellStyle name="Normal 2 31 8 3" xfId="11790"/>
    <cellStyle name="Normal 2 31 8 3 2" xfId="11791"/>
    <cellStyle name="Normal 2 31 8 3 3" xfId="11792"/>
    <cellStyle name="Normal 2 31 8 4" xfId="11793"/>
    <cellStyle name="Normal 2 31 8 5" xfId="11794"/>
    <cellStyle name="Normal 2 31 9" xfId="11795"/>
    <cellStyle name="Normal 2 31 9 2" xfId="11796"/>
    <cellStyle name="Normal 2 31 9 2 2" xfId="11797"/>
    <cellStyle name="Normal 2 31 9 2 3" xfId="11798"/>
    <cellStyle name="Normal 2 31 9 3" xfId="11799"/>
    <cellStyle name="Normal 2 31 9 3 2" xfId="11800"/>
    <cellStyle name="Normal 2 31 9 3 3" xfId="11801"/>
    <cellStyle name="Normal 2 31 9 4" xfId="11802"/>
    <cellStyle name="Normal 2 31 9 5" xfId="11803"/>
    <cellStyle name="Normal 2 32" xfId="11804"/>
    <cellStyle name="Normal 2 32 10" xfId="11805"/>
    <cellStyle name="Normal 2 32 10 2" xfId="11806"/>
    <cellStyle name="Normal 2 32 10 2 2" xfId="11807"/>
    <cellStyle name="Normal 2 32 10 2 3" xfId="11808"/>
    <cellStyle name="Normal 2 32 10 3" xfId="11809"/>
    <cellStyle name="Normal 2 32 10 3 2" xfId="11810"/>
    <cellStyle name="Normal 2 32 10 3 3" xfId="11811"/>
    <cellStyle name="Normal 2 32 10 4" xfId="11812"/>
    <cellStyle name="Normal 2 32 10 5" xfId="11813"/>
    <cellStyle name="Normal 2 32 11" xfId="11814"/>
    <cellStyle name="Normal 2 32 11 2" xfId="11815"/>
    <cellStyle name="Normal 2 32 11 2 2" xfId="11816"/>
    <cellStyle name="Normal 2 32 11 2 3" xfId="11817"/>
    <cellStyle name="Normal 2 32 11 3" xfId="11818"/>
    <cellStyle name="Normal 2 32 11 3 2" xfId="11819"/>
    <cellStyle name="Normal 2 32 11 3 3" xfId="11820"/>
    <cellStyle name="Normal 2 32 11 4" xfId="11821"/>
    <cellStyle name="Normal 2 32 11 5" xfId="11822"/>
    <cellStyle name="Normal 2 32 12" xfId="11823"/>
    <cellStyle name="Normal 2 32 12 2" xfId="11824"/>
    <cellStyle name="Normal 2 32 12 2 2" xfId="11825"/>
    <cellStyle name="Normal 2 32 12 2 3" xfId="11826"/>
    <cellStyle name="Normal 2 32 12 3" xfId="11827"/>
    <cellStyle name="Normal 2 32 12 3 2" xfId="11828"/>
    <cellStyle name="Normal 2 32 12 3 3" xfId="11829"/>
    <cellStyle name="Normal 2 32 12 4" xfId="11830"/>
    <cellStyle name="Normal 2 32 12 5" xfId="11831"/>
    <cellStyle name="Normal 2 32 13" xfId="11832"/>
    <cellStyle name="Normal 2 32 13 2" xfId="11833"/>
    <cellStyle name="Normal 2 32 13 2 2" xfId="11834"/>
    <cellStyle name="Normal 2 32 13 2 3" xfId="11835"/>
    <cellStyle name="Normal 2 32 13 3" xfId="11836"/>
    <cellStyle name="Normal 2 32 13 3 2" xfId="11837"/>
    <cellStyle name="Normal 2 32 13 3 3" xfId="11838"/>
    <cellStyle name="Normal 2 32 13 4" xfId="11839"/>
    <cellStyle name="Normal 2 32 13 5" xfId="11840"/>
    <cellStyle name="Normal 2 32 14" xfId="11841"/>
    <cellStyle name="Normal 2 32 14 2" xfId="11842"/>
    <cellStyle name="Normal 2 32 14 2 2" xfId="11843"/>
    <cellStyle name="Normal 2 32 14 2 3" xfId="11844"/>
    <cellStyle name="Normal 2 32 14 3" xfId="11845"/>
    <cellStyle name="Normal 2 32 14 3 2" xfId="11846"/>
    <cellStyle name="Normal 2 32 14 3 3" xfId="11847"/>
    <cellStyle name="Normal 2 32 14 4" xfId="11848"/>
    <cellStyle name="Normal 2 32 14 5" xfId="11849"/>
    <cellStyle name="Normal 2 32 15" xfId="11850"/>
    <cellStyle name="Normal 2 32 15 2" xfId="11851"/>
    <cellStyle name="Normal 2 32 15 2 2" xfId="11852"/>
    <cellStyle name="Normal 2 32 15 2 3" xfId="11853"/>
    <cellStyle name="Normal 2 32 15 3" xfId="11854"/>
    <cellStyle name="Normal 2 32 15 3 2" xfId="11855"/>
    <cellStyle name="Normal 2 32 15 3 3" xfId="11856"/>
    <cellStyle name="Normal 2 32 15 4" xfId="11857"/>
    <cellStyle name="Normal 2 32 15 5" xfId="11858"/>
    <cellStyle name="Normal 2 32 16" xfId="11859"/>
    <cellStyle name="Normal 2 32 16 2" xfId="11860"/>
    <cellStyle name="Normal 2 32 16 2 2" xfId="11861"/>
    <cellStyle name="Normal 2 32 16 2 3" xfId="11862"/>
    <cellStyle name="Normal 2 32 16 3" xfId="11863"/>
    <cellStyle name="Normal 2 32 16 3 2" xfId="11864"/>
    <cellStyle name="Normal 2 32 16 3 3" xfId="11865"/>
    <cellStyle name="Normal 2 32 16 4" xfId="11866"/>
    <cellStyle name="Normal 2 32 16 5" xfId="11867"/>
    <cellStyle name="Normal 2 32 17" xfId="11868"/>
    <cellStyle name="Normal 2 32 17 2" xfId="11869"/>
    <cellStyle name="Normal 2 32 17 2 2" xfId="11870"/>
    <cellStyle name="Normal 2 32 17 2 3" xfId="11871"/>
    <cellStyle name="Normal 2 32 17 3" xfId="11872"/>
    <cellStyle name="Normal 2 32 17 3 2" xfId="11873"/>
    <cellStyle name="Normal 2 32 17 3 3" xfId="11874"/>
    <cellStyle name="Normal 2 32 17 4" xfId="11875"/>
    <cellStyle name="Normal 2 32 17 5" xfId="11876"/>
    <cellStyle name="Normal 2 32 18" xfId="11877"/>
    <cellStyle name="Normal 2 32 18 2" xfId="11878"/>
    <cellStyle name="Normal 2 32 18 2 2" xfId="11879"/>
    <cellStyle name="Normal 2 32 18 2 3" xfId="11880"/>
    <cellStyle name="Normal 2 32 18 3" xfId="11881"/>
    <cellStyle name="Normal 2 32 18 3 2" xfId="11882"/>
    <cellStyle name="Normal 2 32 18 3 3" xfId="11883"/>
    <cellStyle name="Normal 2 32 18 4" xfId="11884"/>
    <cellStyle name="Normal 2 32 18 5" xfId="11885"/>
    <cellStyle name="Normal 2 32 19" xfId="11886"/>
    <cellStyle name="Normal 2 32 19 2" xfId="11887"/>
    <cellStyle name="Normal 2 32 19 2 2" xfId="11888"/>
    <cellStyle name="Normal 2 32 19 2 3" xfId="11889"/>
    <cellStyle name="Normal 2 32 19 3" xfId="11890"/>
    <cellStyle name="Normal 2 32 19 3 2" xfId="11891"/>
    <cellStyle name="Normal 2 32 19 3 3" xfId="11892"/>
    <cellStyle name="Normal 2 32 19 4" xfId="11893"/>
    <cellStyle name="Normal 2 32 19 5" xfId="11894"/>
    <cellStyle name="Normal 2 32 2" xfId="11895"/>
    <cellStyle name="Normal 2 32 2 2" xfId="11896"/>
    <cellStyle name="Normal 2 32 2 2 2" xfId="11897"/>
    <cellStyle name="Normal 2 32 2 2 3" xfId="11898"/>
    <cellStyle name="Normal 2 32 2 3" xfId="11899"/>
    <cellStyle name="Normal 2 32 2 3 2" xfId="11900"/>
    <cellStyle name="Normal 2 32 2 3 3" xfId="11901"/>
    <cellStyle name="Normal 2 32 2 4" xfId="11902"/>
    <cellStyle name="Normal 2 32 2 5" xfId="11903"/>
    <cellStyle name="Normal 2 32 20" xfId="11904"/>
    <cellStyle name="Normal 2 32 20 2" xfId="11905"/>
    <cellStyle name="Normal 2 32 20 2 2" xfId="11906"/>
    <cellStyle name="Normal 2 32 20 2 3" xfId="11907"/>
    <cellStyle name="Normal 2 32 20 3" xfId="11908"/>
    <cellStyle name="Normal 2 32 20 3 2" xfId="11909"/>
    <cellStyle name="Normal 2 32 20 3 3" xfId="11910"/>
    <cellStyle name="Normal 2 32 20 4" xfId="11911"/>
    <cellStyle name="Normal 2 32 20 5" xfId="11912"/>
    <cellStyle name="Normal 2 32 21" xfId="11913"/>
    <cellStyle name="Normal 2 32 21 2" xfId="11914"/>
    <cellStyle name="Normal 2 32 21 2 2" xfId="11915"/>
    <cellStyle name="Normal 2 32 21 2 3" xfId="11916"/>
    <cellStyle name="Normal 2 32 21 3" xfId="11917"/>
    <cellStyle name="Normal 2 32 21 3 2" xfId="11918"/>
    <cellStyle name="Normal 2 32 21 3 3" xfId="11919"/>
    <cellStyle name="Normal 2 32 21 4" xfId="11920"/>
    <cellStyle name="Normal 2 32 21 5" xfId="11921"/>
    <cellStyle name="Normal 2 32 22" xfId="11922"/>
    <cellStyle name="Normal 2 32 22 2" xfId="11923"/>
    <cellStyle name="Normal 2 32 22 2 2" xfId="11924"/>
    <cellStyle name="Normal 2 32 22 2 3" xfId="11925"/>
    <cellStyle name="Normal 2 32 22 3" xfId="11926"/>
    <cellStyle name="Normal 2 32 22 3 2" xfId="11927"/>
    <cellStyle name="Normal 2 32 22 3 3" xfId="11928"/>
    <cellStyle name="Normal 2 32 22 4" xfId="11929"/>
    <cellStyle name="Normal 2 32 22 5" xfId="11930"/>
    <cellStyle name="Normal 2 32 23" xfId="11931"/>
    <cellStyle name="Normal 2 32 23 2" xfId="11932"/>
    <cellStyle name="Normal 2 32 23 2 2" xfId="11933"/>
    <cellStyle name="Normal 2 32 23 2 3" xfId="11934"/>
    <cellStyle name="Normal 2 32 23 3" xfId="11935"/>
    <cellStyle name="Normal 2 32 23 3 2" xfId="11936"/>
    <cellStyle name="Normal 2 32 23 3 3" xfId="11937"/>
    <cellStyle name="Normal 2 32 23 4" xfId="11938"/>
    <cellStyle name="Normal 2 32 23 5" xfId="11939"/>
    <cellStyle name="Normal 2 32 24" xfId="11940"/>
    <cellStyle name="Normal 2 32 24 2" xfId="11941"/>
    <cellStyle name="Normal 2 32 24 3" xfId="11942"/>
    <cellStyle name="Normal 2 32 25" xfId="11943"/>
    <cellStyle name="Normal 2 32 25 2" xfId="11944"/>
    <cellStyle name="Normal 2 32 25 3" xfId="11945"/>
    <cellStyle name="Normal 2 32 26" xfId="11946"/>
    <cellStyle name="Normal 2 32 27" xfId="11947"/>
    <cellStyle name="Normal 2 32 3" xfId="11948"/>
    <cellStyle name="Normal 2 32 3 2" xfId="11949"/>
    <cellStyle name="Normal 2 32 3 2 2" xfId="11950"/>
    <cellStyle name="Normal 2 32 3 2 3" xfId="11951"/>
    <cellStyle name="Normal 2 32 3 3" xfId="11952"/>
    <cellStyle name="Normal 2 32 3 3 2" xfId="11953"/>
    <cellStyle name="Normal 2 32 3 3 3" xfId="11954"/>
    <cellStyle name="Normal 2 32 3 4" xfId="11955"/>
    <cellStyle name="Normal 2 32 3 5" xfId="11956"/>
    <cellStyle name="Normal 2 32 4" xfId="11957"/>
    <cellStyle name="Normal 2 32 4 2" xfId="11958"/>
    <cellStyle name="Normal 2 32 4 2 2" xfId="11959"/>
    <cellStyle name="Normal 2 32 4 2 3" xfId="11960"/>
    <cellStyle name="Normal 2 32 4 3" xfId="11961"/>
    <cellStyle name="Normal 2 32 4 3 2" xfId="11962"/>
    <cellStyle name="Normal 2 32 4 3 3" xfId="11963"/>
    <cellStyle name="Normal 2 32 4 4" xfId="11964"/>
    <cellStyle name="Normal 2 32 4 5" xfId="11965"/>
    <cellStyle name="Normal 2 32 5" xfId="11966"/>
    <cellStyle name="Normal 2 32 5 2" xfId="11967"/>
    <cellStyle name="Normal 2 32 5 2 2" xfId="11968"/>
    <cellStyle name="Normal 2 32 5 2 3" xfId="11969"/>
    <cellStyle name="Normal 2 32 5 3" xfId="11970"/>
    <cellStyle name="Normal 2 32 5 3 2" xfId="11971"/>
    <cellStyle name="Normal 2 32 5 3 3" xfId="11972"/>
    <cellStyle name="Normal 2 32 5 4" xfId="11973"/>
    <cellStyle name="Normal 2 32 5 5" xfId="11974"/>
    <cellStyle name="Normal 2 32 6" xfId="11975"/>
    <cellStyle name="Normal 2 32 6 2" xfId="11976"/>
    <cellStyle name="Normal 2 32 6 2 2" xfId="11977"/>
    <cellStyle name="Normal 2 32 6 2 3" xfId="11978"/>
    <cellStyle name="Normal 2 32 6 3" xfId="11979"/>
    <cellStyle name="Normal 2 32 6 3 2" xfId="11980"/>
    <cellStyle name="Normal 2 32 6 3 3" xfId="11981"/>
    <cellStyle name="Normal 2 32 6 4" xfId="11982"/>
    <cellStyle name="Normal 2 32 6 5" xfId="11983"/>
    <cellStyle name="Normal 2 32 7" xfId="11984"/>
    <cellStyle name="Normal 2 32 7 2" xfId="11985"/>
    <cellStyle name="Normal 2 32 7 2 2" xfId="11986"/>
    <cellStyle name="Normal 2 32 7 2 3" xfId="11987"/>
    <cellStyle name="Normal 2 32 7 3" xfId="11988"/>
    <cellStyle name="Normal 2 32 7 3 2" xfId="11989"/>
    <cellStyle name="Normal 2 32 7 3 3" xfId="11990"/>
    <cellStyle name="Normal 2 32 7 4" xfId="11991"/>
    <cellStyle name="Normal 2 32 7 5" xfId="11992"/>
    <cellStyle name="Normal 2 32 8" xfId="11993"/>
    <cellStyle name="Normal 2 32 8 2" xfId="11994"/>
    <cellStyle name="Normal 2 32 8 2 2" xfId="11995"/>
    <cellStyle name="Normal 2 32 8 2 3" xfId="11996"/>
    <cellStyle name="Normal 2 32 8 3" xfId="11997"/>
    <cellStyle name="Normal 2 32 8 3 2" xfId="11998"/>
    <cellStyle name="Normal 2 32 8 3 3" xfId="11999"/>
    <cellStyle name="Normal 2 32 8 4" xfId="12000"/>
    <cellStyle name="Normal 2 32 8 5" xfId="12001"/>
    <cellStyle name="Normal 2 32 9" xfId="12002"/>
    <cellStyle name="Normal 2 32 9 2" xfId="12003"/>
    <cellStyle name="Normal 2 32 9 2 2" xfId="12004"/>
    <cellStyle name="Normal 2 32 9 2 3" xfId="12005"/>
    <cellStyle name="Normal 2 32 9 3" xfId="12006"/>
    <cellStyle name="Normal 2 32 9 3 2" xfId="12007"/>
    <cellStyle name="Normal 2 32 9 3 3" xfId="12008"/>
    <cellStyle name="Normal 2 32 9 4" xfId="12009"/>
    <cellStyle name="Normal 2 32 9 5" xfId="12010"/>
    <cellStyle name="Normal 2 33" xfId="12011"/>
    <cellStyle name="Normal 2 33 10" xfId="12012"/>
    <cellStyle name="Normal 2 33 10 2" xfId="12013"/>
    <cellStyle name="Normal 2 33 10 2 2" xfId="12014"/>
    <cellStyle name="Normal 2 33 10 2 3" xfId="12015"/>
    <cellStyle name="Normal 2 33 10 3" xfId="12016"/>
    <cellStyle name="Normal 2 33 10 3 2" xfId="12017"/>
    <cellStyle name="Normal 2 33 10 3 3" xfId="12018"/>
    <cellStyle name="Normal 2 33 10 4" xfId="12019"/>
    <cellStyle name="Normal 2 33 10 5" xfId="12020"/>
    <cellStyle name="Normal 2 33 11" xfId="12021"/>
    <cellStyle name="Normal 2 33 11 2" xfId="12022"/>
    <cellStyle name="Normal 2 33 11 2 2" xfId="12023"/>
    <cellStyle name="Normal 2 33 11 2 3" xfId="12024"/>
    <cellStyle name="Normal 2 33 11 3" xfId="12025"/>
    <cellStyle name="Normal 2 33 11 3 2" xfId="12026"/>
    <cellStyle name="Normal 2 33 11 3 3" xfId="12027"/>
    <cellStyle name="Normal 2 33 11 4" xfId="12028"/>
    <cellStyle name="Normal 2 33 11 5" xfId="12029"/>
    <cellStyle name="Normal 2 33 12" xfId="12030"/>
    <cellStyle name="Normal 2 33 12 2" xfId="12031"/>
    <cellStyle name="Normal 2 33 12 2 2" xfId="12032"/>
    <cellStyle name="Normal 2 33 12 2 3" xfId="12033"/>
    <cellStyle name="Normal 2 33 12 3" xfId="12034"/>
    <cellStyle name="Normal 2 33 12 3 2" xfId="12035"/>
    <cellStyle name="Normal 2 33 12 3 3" xfId="12036"/>
    <cellStyle name="Normal 2 33 12 4" xfId="12037"/>
    <cellStyle name="Normal 2 33 12 5" xfId="12038"/>
    <cellStyle name="Normal 2 33 13" xfId="12039"/>
    <cellStyle name="Normal 2 33 13 2" xfId="12040"/>
    <cellStyle name="Normal 2 33 13 2 2" xfId="12041"/>
    <cellStyle name="Normal 2 33 13 2 3" xfId="12042"/>
    <cellStyle name="Normal 2 33 13 3" xfId="12043"/>
    <cellStyle name="Normal 2 33 13 3 2" xfId="12044"/>
    <cellStyle name="Normal 2 33 13 3 3" xfId="12045"/>
    <cellStyle name="Normal 2 33 13 4" xfId="12046"/>
    <cellStyle name="Normal 2 33 13 5" xfId="12047"/>
    <cellStyle name="Normal 2 33 14" xfId="12048"/>
    <cellStyle name="Normal 2 33 14 2" xfId="12049"/>
    <cellStyle name="Normal 2 33 14 2 2" xfId="12050"/>
    <cellStyle name="Normal 2 33 14 2 3" xfId="12051"/>
    <cellStyle name="Normal 2 33 14 3" xfId="12052"/>
    <cellStyle name="Normal 2 33 14 3 2" xfId="12053"/>
    <cellStyle name="Normal 2 33 14 3 3" xfId="12054"/>
    <cellStyle name="Normal 2 33 14 4" xfId="12055"/>
    <cellStyle name="Normal 2 33 14 5" xfId="12056"/>
    <cellStyle name="Normal 2 33 15" xfId="12057"/>
    <cellStyle name="Normal 2 33 15 2" xfId="12058"/>
    <cellStyle name="Normal 2 33 15 2 2" xfId="12059"/>
    <cellStyle name="Normal 2 33 15 2 3" xfId="12060"/>
    <cellStyle name="Normal 2 33 15 3" xfId="12061"/>
    <cellStyle name="Normal 2 33 15 3 2" xfId="12062"/>
    <cellStyle name="Normal 2 33 15 3 3" xfId="12063"/>
    <cellStyle name="Normal 2 33 15 4" xfId="12064"/>
    <cellStyle name="Normal 2 33 15 5" xfId="12065"/>
    <cellStyle name="Normal 2 33 16" xfId="12066"/>
    <cellStyle name="Normal 2 33 16 2" xfId="12067"/>
    <cellStyle name="Normal 2 33 16 2 2" xfId="12068"/>
    <cellStyle name="Normal 2 33 16 2 3" xfId="12069"/>
    <cellStyle name="Normal 2 33 16 3" xfId="12070"/>
    <cellStyle name="Normal 2 33 16 3 2" xfId="12071"/>
    <cellStyle name="Normal 2 33 16 3 3" xfId="12072"/>
    <cellStyle name="Normal 2 33 16 4" xfId="12073"/>
    <cellStyle name="Normal 2 33 16 5" xfId="12074"/>
    <cellStyle name="Normal 2 33 17" xfId="12075"/>
    <cellStyle name="Normal 2 33 17 2" xfId="12076"/>
    <cellStyle name="Normal 2 33 17 2 2" xfId="12077"/>
    <cellStyle name="Normal 2 33 17 2 3" xfId="12078"/>
    <cellStyle name="Normal 2 33 17 3" xfId="12079"/>
    <cellStyle name="Normal 2 33 17 3 2" xfId="12080"/>
    <cellStyle name="Normal 2 33 17 3 3" xfId="12081"/>
    <cellStyle name="Normal 2 33 17 4" xfId="12082"/>
    <cellStyle name="Normal 2 33 17 5" xfId="12083"/>
    <cellStyle name="Normal 2 33 18" xfId="12084"/>
    <cellStyle name="Normal 2 33 18 2" xfId="12085"/>
    <cellStyle name="Normal 2 33 18 2 2" xfId="12086"/>
    <cellStyle name="Normal 2 33 18 2 3" xfId="12087"/>
    <cellStyle name="Normal 2 33 18 3" xfId="12088"/>
    <cellStyle name="Normal 2 33 18 3 2" xfId="12089"/>
    <cellStyle name="Normal 2 33 18 3 3" xfId="12090"/>
    <cellStyle name="Normal 2 33 18 4" xfId="12091"/>
    <cellStyle name="Normal 2 33 18 5" xfId="12092"/>
    <cellStyle name="Normal 2 33 19" xfId="12093"/>
    <cellStyle name="Normal 2 33 19 2" xfId="12094"/>
    <cellStyle name="Normal 2 33 19 2 2" xfId="12095"/>
    <cellStyle name="Normal 2 33 19 2 3" xfId="12096"/>
    <cellStyle name="Normal 2 33 19 3" xfId="12097"/>
    <cellStyle name="Normal 2 33 19 3 2" xfId="12098"/>
    <cellStyle name="Normal 2 33 19 3 3" xfId="12099"/>
    <cellStyle name="Normal 2 33 19 4" xfId="12100"/>
    <cellStyle name="Normal 2 33 19 5" xfId="12101"/>
    <cellStyle name="Normal 2 33 2" xfId="12102"/>
    <cellStyle name="Normal 2 33 2 2" xfId="12103"/>
    <cellStyle name="Normal 2 33 2 2 2" xfId="12104"/>
    <cellStyle name="Normal 2 33 2 2 3" xfId="12105"/>
    <cellStyle name="Normal 2 33 2 3" xfId="12106"/>
    <cellStyle name="Normal 2 33 2 3 2" xfId="12107"/>
    <cellStyle name="Normal 2 33 2 3 3" xfId="12108"/>
    <cellStyle name="Normal 2 33 2 4" xfId="12109"/>
    <cellStyle name="Normal 2 33 2 5" xfId="12110"/>
    <cellStyle name="Normal 2 33 20" xfId="12111"/>
    <cellStyle name="Normal 2 33 20 2" xfId="12112"/>
    <cellStyle name="Normal 2 33 20 2 2" xfId="12113"/>
    <cellStyle name="Normal 2 33 20 2 3" xfId="12114"/>
    <cellStyle name="Normal 2 33 20 3" xfId="12115"/>
    <cellStyle name="Normal 2 33 20 3 2" xfId="12116"/>
    <cellStyle name="Normal 2 33 20 3 3" xfId="12117"/>
    <cellStyle name="Normal 2 33 20 4" xfId="12118"/>
    <cellStyle name="Normal 2 33 20 5" xfId="12119"/>
    <cellStyle name="Normal 2 33 21" xfId="12120"/>
    <cellStyle name="Normal 2 33 21 2" xfId="12121"/>
    <cellStyle name="Normal 2 33 21 2 2" xfId="12122"/>
    <cellStyle name="Normal 2 33 21 2 3" xfId="12123"/>
    <cellStyle name="Normal 2 33 21 3" xfId="12124"/>
    <cellStyle name="Normal 2 33 21 3 2" xfId="12125"/>
    <cellStyle name="Normal 2 33 21 3 3" xfId="12126"/>
    <cellStyle name="Normal 2 33 21 4" xfId="12127"/>
    <cellStyle name="Normal 2 33 21 5" xfId="12128"/>
    <cellStyle name="Normal 2 33 22" xfId="12129"/>
    <cellStyle name="Normal 2 33 22 2" xfId="12130"/>
    <cellStyle name="Normal 2 33 22 2 2" xfId="12131"/>
    <cellStyle name="Normal 2 33 22 2 3" xfId="12132"/>
    <cellStyle name="Normal 2 33 22 3" xfId="12133"/>
    <cellStyle name="Normal 2 33 22 3 2" xfId="12134"/>
    <cellStyle name="Normal 2 33 22 3 3" xfId="12135"/>
    <cellStyle name="Normal 2 33 22 4" xfId="12136"/>
    <cellStyle name="Normal 2 33 22 5" xfId="12137"/>
    <cellStyle name="Normal 2 33 23" xfId="12138"/>
    <cellStyle name="Normal 2 33 23 2" xfId="12139"/>
    <cellStyle name="Normal 2 33 23 2 2" xfId="12140"/>
    <cellStyle name="Normal 2 33 23 2 3" xfId="12141"/>
    <cellStyle name="Normal 2 33 23 3" xfId="12142"/>
    <cellStyle name="Normal 2 33 23 3 2" xfId="12143"/>
    <cellStyle name="Normal 2 33 23 3 3" xfId="12144"/>
    <cellStyle name="Normal 2 33 23 4" xfId="12145"/>
    <cellStyle name="Normal 2 33 23 5" xfId="12146"/>
    <cellStyle name="Normal 2 33 24" xfId="12147"/>
    <cellStyle name="Normal 2 33 24 2" xfId="12148"/>
    <cellStyle name="Normal 2 33 24 3" xfId="12149"/>
    <cellStyle name="Normal 2 33 25" xfId="12150"/>
    <cellStyle name="Normal 2 33 25 2" xfId="12151"/>
    <cellStyle name="Normal 2 33 25 3" xfId="12152"/>
    <cellStyle name="Normal 2 33 26" xfId="12153"/>
    <cellStyle name="Normal 2 33 27" xfId="12154"/>
    <cellStyle name="Normal 2 33 3" xfId="12155"/>
    <cellStyle name="Normal 2 33 3 2" xfId="12156"/>
    <cellStyle name="Normal 2 33 3 2 2" xfId="12157"/>
    <cellStyle name="Normal 2 33 3 2 3" xfId="12158"/>
    <cellStyle name="Normal 2 33 3 3" xfId="12159"/>
    <cellStyle name="Normal 2 33 3 3 2" xfId="12160"/>
    <cellStyle name="Normal 2 33 3 3 3" xfId="12161"/>
    <cellStyle name="Normal 2 33 3 4" xfId="12162"/>
    <cellStyle name="Normal 2 33 3 5" xfId="12163"/>
    <cellStyle name="Normal 2 33 4" xfId="12164"/>
    <cellStyle name="Normal 2 33 4 2" xfId="12165"/>
    <cellStyle name="Normal 2 33 4 2 2" xfId="12166"/>
    <cellStyle name="Normal 2 33 4 2 3" xfId="12167"/>
    <cellStyle name="Normal 2 33 4 3" xfId="12168"/>
    <cellStyle name="Normal 2 33 4 3 2" xfId="12169"/>
    <cellStyle name="Normal 2 33 4 3 3" xfId="12170"/>
    <cellStyle name="Normal 2 33 4 4" xfId="12171"/>
    <cellStyle name="Normal 2 33 4 5" xfId="12172"/>
    <cellStyle name="Normal 2 33 5" xfId="12173"/>
    <cellStyle name="Normal 2 33 5 2" xfId="12174"/>
    <cellStyle name="Normal 2 33 5 2 2" xfId="12175"/>
    <cellStyle name="Normal 2 33 5 2 3" xfId="12176"/>
    <cellStyle name="Normal 2 33 5 3" xfId="12177"/>
    <cellStyle name="Normal 2 33 5 3 2" xfId="12178"/>
    <cellStyle name="Normal 2 33 5 3 3" xfId="12179"/>
    <cellStyle name="Normal 2 33 5 4" xfId="12180"/>
    <cellStyle name="Normal 2 33 5 5" xfId="12181"/>
    <cellStyle name="Normal 2 33 6" xfId="12182"/>
    <cellStyle name="Normal 2 33 6 2" xfId="12183"/>
    <cellStyle name="Normal 2 33 6 2 2" xfId="12184"/>
    <cellStyle name="Normal 2 33 6 2 3" xfId="12185"/>
    <cellStyle name="Normal 2 33 6 3" xfId="12186"/>
    <cellStyle name="Normal 2 33 6 3 2" xfId="12187"/>
    <cellStyle name="Normal 2 33 6 3 3" xfId="12188"/>
    <cellStyle name="Normal 2 33 6 4" xfId="12189"/>
    <cellStyle name="Normal 2 33 6 5" xfId="12190"/>
    <cellStyle name="Normal 2 33 7" xfId="12191"/>
    <cellStyle name="Normal 2 33 7 2" xfId="12192"/>
    <cellStyle name="Normal 2 33 7 2 2" xfId="12193"/>
    <cellStyle name="Normal 2 33 7 2 3" xfId="12194"/>
    <cellStyle name="Normal 2 33 7 3" xfId="12195"/>
    <cellStyle name="Normal 2 33 7 3 2" xfId="12196"/>
    <cellStyle name="Normal 2 33 7 3 3" xfId="12197"/>
    <cellStyle name="Normal 2 33 7 4" xfId="12198"/>
    <cellStyle name="Normal 2 33 7 5" xfId="12199"/>
    <cellStyle name="Normal 2 33 8" xfId="12200"/>
    <cellStyle name="Normal 2 33 8 2" xfId="12201"/>
    <cellStyle name="Normal 2 33 8 2 2" xfId="12202"/>
    <cellStyle name="Normal 2 33 8 2 3" xfId="12203"/>
    <cellStyle name="Normal 2 33 8 3" xfId="12204"/>
    <cellStyle name="Normal 2 33 8 3 2" xfId="12205"/>
    <cellStyle name="Normal 2 33 8 3 3" xfId="12206"/>
    <cellStyle name="Normal 2 33 8 4" xfId="12207"/>
    <cellStyle name="Normal 2 33 8 5" xfId="12208"/>
    <cellStyle name="Normal 2 33 9" xfId="12209"/>
    <cellStyle name="Normal 2 33 9 2" xfId="12210"/>
    <cellStyle name="Normal 2 33 9 2 2" xfId="12211"/>
    <cellStyle name="Normal 2 33 9 2 3" xfId="12212"/>
    <cellStyle name="Normal 2 33 9 3" xfId="12213"/>
    <cellStyle name="Normal 2 33 9 3 2" xfId="12214"/>
    <cellStyle name="Normal 2 33 9 3 3" xfId="12215"/>
    <cellStyle name="Normal 2 33 9 4" xfId="12216"/>
    <cellStyle name="Normal 2 33 9 5" xfId="12217"/>
    <cellStyle name="Normal 2 34" xfId="12218"/>
    <cellStyle name="Normal 2 34 10" xfId="12219"/>
    <cellStyle name="Normal 2 34 10 2" xfId="12220"/>
    <cellStyle name="Normal 2 34 10 2 2" xfId="12221"/>
    <cellStyle name="Normal 2 34 10 2 3" xfId="12222"/>
    <cellStyle name="Normal 2 34 10 3" xfId="12223"/>
    <cellStyle name="Normal 2 34 10 3 2" xfId="12224"/>
    <cellStyle name="Normal 2 34 10 3 3" xfId="12225"/>
    <cellStyle name="Normal 2 34 10 4" xfId="12226"/>
    <cellStyle name="Normal 2 34 10 5" xfId="12227"/>
    <cellStyle name="Normal 2 34 11" xfId="12228"/>
    <cellStyle name="Normal 2 34 11 2" xfId="12229"/>
    <cellStyle name="Normal 2 34 11 2 2" xfId="12230"/>
    <cellStyle name="Normal 2 34 11 2 3" xfId="12231"/>
    <cellStyle name="Normal 2 34 11 3" xfId="12232"/>
    <cellStyle name="Normal 2 34 11 3 2" xfId="12233"/>
    <cellStyle name="Normal 2 34 11 3 3" xfId="12234"/>
    <cellStyle name="Normal 2 34 11 4" xfId="12235"/>
    <cellStyle name="Normal 2 34 11 5" xfId="12236"/>
    <cellStyle name="Normal 2 34 12" xfId="12237"/>
    <cellStyle name="Normal 2 34 12 2" xfId="12238"/>
    <cellStyle name="Normal 2 34 12 2 2" xfId="12239"/>
    <cellStyle name="Normal 2 34 12 2 3" xfId="12240"/>
    <cellStyle name="Normal 2 34 12 3" xfId="12241"/>
    <cellStyle name="Normal 2 34 12 3 2" xfId="12242"/>
    <cellStyle name="Normal 2 34 12 3 3" xfId="12243"/>
    <cellStyle name="Normal 2 34 12 4" xfId="12244"/>
    <cellStyle name="Normal 2 34 12 5" xfId="12245"/>
    <cellStyle name="Normal 2 34 13" xfId="12246"/>
    <cellStyle name="Normal 2 34 13 2" xfId="12247"/>
    <cellStyle name="Normal 2 34 13 2 2" xfId="12248"/>
    <cellStyle name="Normal 2 34 13 2 3" xfId="12249"/>
    <cellStyle name="Normal 2 34 13 3" xfId="12250"/>
    <cellStyle name="Normal 2 34 13 3 2" xfId="12251"/>
    <cellStyle name="Normal 2 34 13 3 3" xfId="12252"/>
    <cellStyle name="Normal 2 34 13 4" xfId="12253"/>
    <cellStyle name="Normal 2 34 13 5" xfId="12254"/>
    <cellStyle name="Normal 2 34 14" xfId="12255"/>
    <cellStyle name="Normal 2 34 14 2" xfId="12256"/>
    <cellStyle name="Normal 2 34 14 2 2" xfId="12257"/>
    <cellStyle name="Normal 2 34 14 2 3" xfId="12258"/>
    <cellStyle name="Normal 2 34 14 3" xfId="12259"/>
    <cellStyle name="Normal 2 34 14 3 2" xfId="12260"/>
    <cellStyle name="Normal 2 34 14 3 3" xfId="12261"/>
    <cellStyle name="Normal 2 34 14 4" xfId="12262"/>
    <cellStyle name="Normal 2 34 14 5" xfId="12263"/>
    <cellStyle name="Normal 2 34 15" xfId="12264"/>
    <cellStyle name="Normal 2 34 15 2" xfId="12265"/>
    <cellStyle name="Normal 2 34 15 2 2" xfId="12266"/>
    <cellStyle name="Normal 2 34 15 2 3" xfId="12267"/>
    <cellStyle name="Normal 2 34 15 3" xfId="12268"/>
    <cellStyle name="Normal 2 34 15 3 2" xfId="12269"/>
    <cellStyle name="Normal 2 34 15 3 3" xfId="12270"/>
    <cellStyle name="Normal 2 34 15 4" xfId="12271"/>
    <cellStyle name="Normal 2 34 15 5" xfId="12272"/>
    <cellStyle name="Normal 2 34 16" xfId="12273"/>
    <cellStyle name="Normal 2 34 16 2" xfId="12274"/>
    <cellStyle name="Normal 2 34 16 2 2" xfId="12275"/>
    <cellStyle name="Normal 2 34 16 2 3" xfId="12276"/>
    <cellStyle name="Normal 2 34 16 3" xfId="12277"/>
    <cellStyle name="Normal 2 34 16 3 2" xfId="12278"/>
    <cellStyle name="Normal 2 34 16 3 3" xfId="12279"/>
    <cellStyle name="Normal 2 34 16 4" xfId="12280"/>
    <cellStyle name="Normal 2 34 16 5" xfId="12281"/>
    <cellStyle name="Normal 2 34 17" xfId="12282"/>
    <cellStyle name="Normal 2 34 17 2" xfId="12283"/>
    <cellStyle name="Normal 2 34 17 2 2" xfId="12284"/>
    <cellStyle name="Normal 2 34 17 2 3" xfId="12285"/>
    <cellStyle name="Normal 2 34 17 3" xfId="12286"/>
    <cellStyle name="Normal 2 34 17 3 2" xfId="12287"/>
    <cellStyle name="Normal 2 34 17 3 3" xfId="12288"/>
    <cellStyle name="Normal 2 34 17 4" xfId="12289"/>
    <cellStyle name="Normal 2 34 17 5" xfId="12290"/>
    <cellStyle name="Normal 2 34 18" xfId="12291"/>
    <cellStyle name="Normal 2 34 18 2" xfId="12292"/>
    <cellStyle name="Normal 2 34 18 2 2" xfId="12293"/>
    <cellStyle name="Normal 2 34 18 2 3" xfId="12294"/>
    <cellStyle name="Normal 2 34 18 3" xfId="12295"/>
    <cellStyle name="Normal 2 34 18 3 2" xfId="12296"/>
    <cellStyle name="Normal 2 34 18 3 3" xfId="12297"/>
    <cellStyle name="Normal 2 34 18 4" xfId="12298"/>
    <cellStyle name="Normal 2 34 18 5" xfId="12299"/>
    <cellStyle name="Normal 2 34 19" xfId="12300"/>
    <cellStyle name="Normal 2 34 19 2" xfId="12301"/>
    <cellStyle name="Normal 2 34 19 2 2" xfId="12302"/>
    <cellStyle name="Normal 2 34 19 2 3" xfId="12303"/>
    <cellStyle name="Normal 2 34 19 3" xfId="12304"/>
    <cellStyle name="Normal 2 34 19 3 2" xfId="12305"/>
    <cellStyle name="Normal 2 34 19 3 3" xfId="12306"/>
    <cellStyle name="Normal 2 34 19 4" xfId="12307"/>
    <cellStyle name="Normal 2 34 19 5" xfId="12308"/>
    <cellStyle name="Normal 2 34 2" xfId="12309"/>
    <cellStyle name="Normal 2 34 2 2" xfId="12310"/>
    <cellStyle name="Normal 2 34 2 2 2" xfId="12311"/>
    <cellStyle name="Normal 2 34 2 2 3" xfId="12312"/>
    <cellStyle name="Normal 2 34 2 3" xfId="12313"/>
    <cellStyle name="Normal 2 34 2 3 2" xfId="12314"/>
    <cellStyle name="Normal 2 34 2 3 3" xfId="12315"/>
    <cellStyle name="Normal 2 34 2 4" xfId="12316"/>
    <cellStyle name="Normal 2 34 2 5" xfId="12317"/>
    <cellStyle name="Normal 2 34 20" xfId="12318"/>
    <cellStyle name="Normal 2 34 20 2" xfId="12319"/>
    <cellStyle name="Normal 2 34 20 2 2" xfId="12320"/>
    <cellStyle name="Normal 2 34 20 2 3" xfId="12321"/>
    <cellStyle name="Normal 2 34 20 3" xfId="12322"/>
    <cellStyle name="Normal 2 34 20 3 2" xfId="12323"/>
    <cellStyle name="Normal 2 34 20 3 3" xfId="12324"/>
    <cellStyle name="Normal 2 34 20 4" xfId="12325"/>
    <cellStyle name="Normal 2 34 20 5" xfId="12326"/>
    <cellStyle name="Normal 2 34 21" xfId="12327"/>
    <cellStyle name="Normal 2 34 21 2" xfId="12328"/>
    <cellStyle name="Normal 2 34 21 2 2" xfId="12329"/>
    <cellStyle name="Normal 2 34 21 2 3" xfId="12330"/>
    <cellStyle name="Normal 2 34 21 3" xfId="12331"/>
    <cellStyle name="Normal 2 34 21 3 2" xfId="12332"/>
    <cellStyle name="Normal 2 34 21 3 3" xfId="12333"/>
    <cellStyle name="Normal 2 34 21 4" xfId="12334"/>
    <cellStyle name="Normal 2 34 21 5" xfId="12335"/>
    <cellStyle name="Normal 2 34 22" xfId="12336"/>
    <cellStyle name="Normal 2 34 22 2" xfId="12337"/>
    <cellStyle name="Normal 2 34 22 2 2" xfId="12338"/>
    <cellStyle name="Normal 2 34 22 2 3" xfId="12339"/>
    <cellStyle name="Normal 2 34 22 3" xfId="12340"/>
    <cellStyle name="Normal 2 34 22 3 2" xfId="12341"/>
    <cellStyle name="Normal 2 34 22 3 3" xfId="12342"/>
    <cellStyle name="Normal 2 34 22 4" xfId="12343"/>
    <cellStyle name="Normal 2 34 22 5" xfId="12344"/>
    <cellStyle name="Normal 2 34 23" xfId="12345"/>
    <cellStyle name="Normal 2 34 23 2" xfId="12346"/>
    <cellStyle name="Normal 2 34 23 2 2" xfId="12347"/>
    <cellStyle name="Normal 2 34 23 2 3" xfId="12348"/>
    <cellStyle name="Normal 2 34 23 3" xfId="12349"/>
    <cellStyle name="Normal 2 34 23 3 2" xfId="12350"/>
    <cellStyle name="Normal 2 34 23 3 3" xfId="12351"/>
    <cellStyle name="Normal 2 34 23 4" xfId="12352"/>
    <cellStyle name="Normal 2 34 23 5" xfId="12353"/>
    <cellStyle name="Normal 2 34 24" xfId="12354"/>
    <cellStyle name="Normal 2 34 24 2" xfId="12355"/>
    <cellStyle name="Normal 2 34 24 3" xfId="12356"/>
    <cellStyle name="Normal 2 34 25" xfId="12357"/>
    <cellStyle name="Normal 2 34 25 2" xfId="12358"/>
    <cellStyle name="Normal 2 34 25 3" xfId="12359"/>
    <cellStyle name="Normal 2 34 26" xfId="12360"/>
    <cellStyle name="Normal 2 34 27" xfId="12361"/>
    <cellStyle name="Normal 2 34 3" xfId="12362"/>
    <cellStyle name="Normal 2 34 3 2" xfId="12363"/>
    <cellStyle name="Normal 2 34 3 2 2" xfId="12364"/>
    <cellStyle name="Normal 2 34 3 2 3" xfId="12365"/>
    <cellStyle name="Normal 2 34 3 3" xfId="12366"/>
    <cellStyle name="Normal 2 34 3 3 2" xfId="12367"/>
    <cellStyle name="Normal 2 34 3 3 3" xfId="12368"/>
    <cellStyle name="Normal 2 34 3 4" xfId="12369"/>
    <cellStyle name="Normal 2 34 3 5" xfId="12370"/>
    <cellStyle name="Normal 2 34 4" xfId="12371"/>
    <cellStyle name="Normal 2 34 4 2" xfId="12372"/>
    <cellStyle name="Normal 2 34 4 2 2" xfId="12373"/>
    <cellStyle name="Normal 2 34 4 2 3" xfId="12374"/>
    <cellStyle name="Normal 2 34 4 3" xfId="12375"/>
    <cellStyle name="Normal 2 34 4 3 2" xfId="12376"/>
    <cellStyle name="Normal 2 34 4 3 3" xfId="12377"/>
    <cellStyle name="Normal 2 34 4 4" xfId="12378"/>
    <cellStyle name="Normal 2 34 4 5" xfId="12379"/>
    <cellStyle name="Normal 2 34 5" xfId="12380"/>
    <cellStyle name="Normal 2 34 5 2" xfId="12381"/>
    <cellStyle name="Normal 2 34 5 2 2" xfId="12382"/>
    <cellStyle name="Normal 2 34 5 2 3" xfId="12383"/>
    <cellStyle name="Normal 2 34 5 3" xfId="12384"/>
    <cellStyle name="Normal 2 34 5 3 2" xfId="12385"/>
    <cellStyle name="Normal 2 34 5 3 3" xfId="12386"/>
    <cellStyle name="Normal 2 34 5 4" xfId="12387"/>
    <cellStyle name="Normal 2 34 5 5" xfId="12388"/>
    <cellStyle name="Normal 2 34 6" xfId="12389"/>
    <cellStyle name="Normal 2 34 6 2" xfId="12390"/>
    <cellStyle name="Normal 2 34 6 2 2" xfId="12391"/>
    <cellStyle name="Normal 2 34 6 2 3" xfId="12392"/>
    <cellStyle name="Normal 2 34 6 3" xfId="12393"/>
    <cellStyle name="Normal 2 34 6 3 2" xfId="12394"/>
    <cellStyle name="Normal 2 34 6 3 3" xfId="12395"/>
    <cellStyle name="Normal 2 34 6 4" xfId="12396"/>
    <cellStyle name="Normal 2 34 6 5" xfId="12397"/>
    <cellStyle name="Normal 2 34 7" xfId="12398"/>
    <cellStyle name="Normal 2 34 7 2" xfId="12399"/>
    <cellStyle name="Normal 2 34 7 2 2" xfId="12400"/>
    <cellStyle name="Normal 2 34 7 2 3" xfId="12401"/>
    <cellStyle name="Normal 2 34 7 3" xfId="12402"/>
    <cellStyle name="Normal 2 34 7 3 2" xfId="12403"/>
    <cellStyle name="Normal 2 34 7 3 3" xfId="12404"/>
    <cellStyle name="Normal 2 34 7 4" xfId="12405"/>
    <cellStyle name="Normal 2 34 7 5" xfId="12406"/>
    <cellStyle name="Normal 2 34 8" xfId="12407"/>
    <cellStyle name="Normal 2 34 8 2" xfId="12408"/>
    <cellStyle name="Normal 2 34 8 2 2" xfId="12409"/>
    <cellStyle name="Normal 2 34 8 2 3" xfId="12410"/>
    <cellStyle name="Normal 2 34 8 3" xfId="12411"/>
    <cellStyle name="Normal 2 34 8 3 2" xfId="12412"/>
    <cellStyle name="Normal 2 34 8 3 3" xfId="12413"/>
    <cellStyle name="Normal 2 34 8 4" xfId="12414"/>
    <cellStyle name="Normal 2 34 8 5" xfId="12415"/>
    <cellStyle name="Normal 2 34 9" xfId="12416"/>
    <cellStyle name="Normal 2 34 9 2" xfId="12417"/>
    <cellStyle name="Normal 2 34 9 2 2" xfId="12418"/>
    <cellStyle name="Normal 2 34 9 2 3" xfId="12419"/>
    <cellStyle name="Normal 2 34 9 3" xfId="12420"/>
    <cellStyle name="Normal 2 34 9 3 2" xfId="12421"/>
    <cellStyle name="Normal 2 34 9 3 3" xfId="12422"/>
    <cellStyle name="Normal 2 34 9 4" xfId="12423"/>
    <cellStyle name="Normal 2 34 9 5" xfId="12424"/>
    <cellStyle name="Normal 2 35" xfId="12425"/>
    <cellStyle name="Normal 2 35 10" xfId="12426"/>
    <cellStyle name="Normal 2 35 10 2" xfId="12427"/>
    <cellStyle name="Normal 2 35 10 2 2" xfId="12428"/>
    <cellStyle name="Normal 2 35 10 2 3" xfId="12429"/>
    <cellStyle name="Normal 2 35 10 3" xfId="12430"/>
    <cellStyle name="Normal 2 35 10 3 2" xfId="12431"/>
    <cellStyle name="Normal 2 35 10 3 3" xfId="12432"/>
    <cellStyle name="Normal 2 35 10 4" xfId="12433"/>
    <cellStyle name="Normal 2 35 10 5" xfId="12434"/>
    <cellStyle name="Normal 2 35 11" xfId="12435"/>
    <cellStyle name="Normal 2 35 11 2" xfId="12436"/>
    <cellStyle name="Normal 2 35 11 2 2" xfId="12437"/>
    <cellStyle name="Normal 2 35 11 2 3" xfId="12438"/>
    <cellStyle name="Normal 2 35 11 3" xfId="12439"/>
    <cellStyle name="Normal 2 35 11 3 2" xfId="12440"/>
    <cellStyle name="Normal 2 35 11 3 3" xfId="12441"/>
    <cellStyle name="Normal 2 35 11 4" xfId="12442"/>
    <cellStyle name="Normal 2 35 11 5" xfId="12443"/>
    <cellStyle name="Normal 2 35 12" xfId="12444"/>
    <cellStyle name="Normal 2 35 12 2" xfId="12445"/>
    <cellStyle name="Normal 2 35 12 2 2" xfId="12446"/>
    <cellStyle name="Normal 2 35 12 2 3" xfId="12447"/>
    <cellStyle name="Normal 2 35 12 3" xfId="12448"/>
    <cellStyle name="Normal 2 35 12 3 2" xfId="12449"/>
    <cellStyle name="Normal 2 35 12 3 3" xfId="12450"/>
    <cellStyle name="Normal 2 35 12 4" xfId="12451"/>
    <cellStyle name="Normal 2 35 12 5" xfId="12452"/>
    <cellStyle name="Normal 2 35 13" xfId="12453"/>
    <cellStyle name="Normal 2 35 13 2" xfId="12454"/>
    <cellStyle name="Normal 2 35 13 2 2" xfId="12455"/>
    <cellStyle name="Normal 2 35 13 2 3" xfId="12456"/>
    <cellStyle name="Normal 2 35 13 3" xfId="12457"/>
    <cellStyle name="Normal 2 35 13 3 2" xfId="12458"/>
    <cellStyle name="Normal 2 35 13 3 3" xfId="12459"/>
    <cellStyle name="Normal 2 35 13 4" xfId="12460"/>
    <cellStyle name="Normal 2 35 13 5" xfId="12461"/>
    <cellStyle name="Normal 2 35 14" xfId="12462"/>
    <cellStyle name="Normal 2 35 14 2" xfId="12463"/>
    <cellStyle name="Normal 2 35 14 2 2" xfId="12464"/>
    <cellStyle name="Normal 2 35 14 2 3" xfId="12465"/>
    <cellStyle name="Normal 2 35 14 3" xfId="12466"/>
    <cellStyle name="Normal 2 35 14 3 2" xfId="12467"/>
    <cellStyle name="Normal 2 35 14 3 3" xfId="12468"/>
    <cellStyle name="Normal 2 35 14 4" xfId="12469"/>
    <cellStyle name="Normal 2 35 14 5" xfId="12470"/>
    <cellStyle name="Normal 2 35 15" xfId="12471"/>
    <cellStyle name="Normal 2 35 15 2" xfId="12472"/>
    <cellStyle name="Normal 2 35 15 2 2" xfId="12473"/>
    <cellStyle name="Normal 2 35 15 2 3" xfId="12474"/>
    <cellStyle name="Normal 2 35 15 3" xfId="12475"/>
    <cellStyle name="Normal 2 35 15 3 2" xfId="12476"/>
    <cellStyle name="Normal 2 35 15 3 3" xfId="12477"/>
    <cellStyle name="Normal 2 35 15 4" xfId="12478"/>
    <cellStyle name="Normal 2 35 15 5" xfId="12479"/>
    <cellStyle name="Normal 2 35 16" xfId="12480"/>
    <cellStyle name="Normal 2 35 16 2" xfId="12481"/>
    <cellStyle name="Normal 2 35 16 2 2" xfId="12482"/>
    <cellStyle name="Normal 2 35 16 2 3" xfId="12483"/>
    <cellStyle name="Normal 2 35 16 3" xfId="12484"/>
    <cellStyle name="Normal 2 35 16 3 2" xfId="12485"/>
    <cellStyle name="Normal 2 35 16 3 3" xfId="12486"/>
    <cellStyle name="Normal 2 35 16 4" xfId="12487"/>
    <cellStyle name="Normal 2 35 16 5" xfId="12488"/>
    <cellStyle name="Normal 2 35 17" xfId="12489"/>
    <cellStyle name="Normal 2 35 17 2" xfId="12490"/>
    <cellStyle name="Normal 2 35 17 2 2" xfId="12491"/>
    <cellStyle name="Normal 2 35 17 2 3" xfId="12492"/>
    <cellStyle name="Normal 2 35 17 3" xfId="12493"/>
    <cellStyle name="Normal 2 35 17 3 2" xfId="12494"/>
    <cellStyle name="Normal 2 35 17 3 3" xfId="12495"/>
    <cellStyle name="Normal 2 35 17 4" xfId="12496"/>
    <cellStyle name="Normal 2 35 17 5" xfId="12497"/>
    <cellStyle name="Normal 2 35 18" xfId="12498"/>
    <cellStyle name="Normal 2 35 18 2" xfId="12499"/>
    <cellStyle name="Normal 2 35 18 2 2" xfId="12500"/>
    <cellStyle name="Normal 2 35 18 2 3" xfId="12501"/>
    <cellStyle name="Normal 2 35 18 3" xfId="12502"/>
    <cellStyle name="Normal 2 35 18 3 2" xfId="12503"/>
    <cellStyle name="Normal 2 35 18 3 3" xfId="12504"/>
    <cellStyle name="Normal 2 35 18 4" xfId="12505"/>
    <cellStyle name="Normal 2 35 18 5" xfId="12506"/>
    <cellStyle name="Normal 2 35 19" xfId="12507"/>
    <cellStyle name="Normal 2 35 19 2" xfId="12508"/>
    <cellStyle name="Normal 2 35 19 2 2" xfId="12509"/>
    <cellStyle name="Normal 2 35 19 2 3" xfId="12510"/>
    <cellStyle name="Normal 2 35 19 3" xfId="12511"/>
    <cellStyle name="Normal 2 35 19 3 2" xfId="12512"/>
    <cellStyle name="Normal 2 35 19 3 3" xfId="12513"/>
    <cellStyle name="Normal 2 35 19 4" xfId="12514"/>
    <cellStyle name="Normal 2 35 19 5" xfId="12515"/>
    <cellStyle name="Normal 2 35 2" xfId="12516"/>
    <cellStyle name="Normal 2 35 2 2" xfId="12517"/>
    <cellStyle name="Normal 2 35 2 2 2" xfId="12518"/>
    <cellStyle name="Normal 2 35 2 2 3" xfId="12519"/>
    <cellStyle name="Normal 2 35 2 3" xfId="12520"/>
    <cellStyle name="Normal 2 35 2 3 2" xfId="12521"/>
    <cellStyle name="Normal 2 35 2 3 3" xfId="12522"/>
    <cellStyle name="Normal 2 35 2 4" xfId="12523"/>
    <cellStyle name="Normal 2 35 2 5" xfId="12524"/>
    <cellStyle name="Normal 2 35 20" xfId="12525"/>
    <cellStyle name="Normal 2 35 20 2" xfId="12526"/>
    <cellStyle name="Normal 2 35 20 2 2" xfId="12527"/>
    <cellStyle name="Normal 2 35 20 2 3" xfId="12528"/>
    <cellStyle name="Normal 2 35 20 3" xfId="12529"/>
    <cellStyle name="Normal 2 35 20 3 2" xfId="12530"/>
    <cellStyle name="Normal 2 35 20 3 3" xfId="12531"/>
    <cellStyle name="Normal 2 35 20 4" xfId="12532"/>
    <cellStyle name="Normal 2 35 20 5" xfId="12533"/>
    <cellStyle name="Normal 2 35 21" xfId="12534"/>
    <cellStyle name="Normal 2 35 21 2" xfId="12535"/>
    <cellStyle name="Normal 2 35 21 2 2" xfId="12536"/>
    <cellStyle name="Normal 2 35 21 2 3" xfId="12537"/>
    <cellStyle name="Normal 2 35 21 3" xfId="12538"/>
    <cellStyle name="Normal 2 35 21 3 2" xfId="12539"/>
    <cellStyle name="Normal 2 35 21 3 3" xfId="12540"/>
    <cellStyle name="Normal 2 35 21 4" xfId="12541"/>
    <cellStyle name="Normal 2 35 21 5" xfId="12542"/>
    <cellStyle name="Normal 2 35 22" xfId="12543"/>
    <cellStyle name="Normal 2 35 22 2" xfId="12544"/>
    <cellStyle name="Normal 2 35 22 2 2" xfId="12545"/>
    <cellStyle name="Normal 2 35 22 2 3" xfId="12546"/>
    <cellStyle name="Normal 2 35 22 3" xfId="12547"/>
    <cellStyle name="Normal 2 35 22 3 2" xfId="12548"/>
    <cellStyle name="Normal 2 35 22 3 3" xfId="12549"/>
    <cellStyle name="Normal 2 35 22 4" xfId="12550"/>
    <cellStyle name="Normal 2 35 22 5" xfId="12551"/>
    <cellStyle name="Normal 2 35 23" xfId="12552"/>
    <cellStyle name="Normal 2 35 23 2" xfId="12553"/>
    <cellStyle name="Normal 2 35 23 2 2" xfId="12554"/>
    <cellStyle name="Normal 2 35 23 2 3" xfId="12555"/>
    <cellStyle name="Normal 2 35 23 3" xfId="12556"/>
    <cellStyle name="Normal 2 35 23 3 2" xfId="12557"/>
    <cellStyle name="Normal 2 35 23 3 3" xfId="12558"/>
    <cellStyle name="Normal 2 35 23 4" xfId="12559"/>
    <cellStyle name="Normal 2 35 23 5" xfId="12560"/>
    <cellStyle name="Normal 2 35 24" xfId="12561"/>
    <cellStyle name="Normal 2 35 24 2" xfId="12562"/>
    <cellStyle name="Normal 2 35 24 3" xfId="12563"/>
    <cellStyle name="Normal 2 35 25" xfId="12564"/>
    <cellStyle name="Normal 2 35 25 2" xfId="12565"/>
    <cellStyle name="Normal 2 35 25 3" xfId="12566"/>
    <cellStyle name="Normal 2 35 26" xfId="12567"/>
    <cellStyle name="Normal 2 35 27" xfId="12568"/>
    <cellStyle name="Normal 2 35 3" xfId="12569"/>
    <cellStyle name="Normal 2 35 3 2" xfId="12570"/>
    <cellStyle name="Normal 2 35 3 2 2" xfId="12571"/>
    <cellStyle name="Normal 2 35 3 2 3" xfId="12572"/>
    <cellStyle name="Normal 2 35 3 3" xfId="12573"/>
    <cellStyle name="Normal 2 35 3 3 2" xfId="12574"/>
    <cellStyle name="Normal 2 35 3 3 3" xfId="12575"/>
    <cellStyle name="Normal 2 35 3 4" xfId="12576"/>
    <cellStyle name="Normal 2 35 3 5" xfId="12577"/>
    <cellStyle name="Normal 2 35 4" xfId="12578"/>
    <cellStyle name="Normal 2 35 4 2" xfId="12579"/>
    <cellStyle name="Normal 2 35 4 2 2" xfId="12580"/>
    <cellStyle name="Normal 2 35 4 2 3" xfId="12581"/>
    <cellStyle name="Normal 2 35 4 3" xfId="12582"/>
    <cellStyle name="Normal 2 35 4 3 2" xfId="12583"/>
    <cellStyle name="Normal 2 35 4 3 3" xfId="12584"/>
    <cellStyle name="Normal 2 35 4 4" xfId="12585"/>
    <cellStyle name="Normal 2 35 4 5" xfId="12586"/>
    <cellStyle name="Normal 2 35 5" xfId="12587"/>
    <cellStyle name="Normal 2 35 5 2" xfId="12588"/>
    <cellStyle name="Normal 2 35 5 2 2" xfId="12589"/>
    <cellStyle name="Normal 2 35 5 2 3" xfId="12590"/>
    <cellStyle name="Normal 2 35 5 3" xfId="12591"/>
    <cellStyle name="Normal 2 35 5 3 2" xfId="12592"/>
    <cellStyle name="Normal 2 35 5 3 3" xfId="12593"/>
    <cellStyle name="Normal 2 35 5 4" xfId="12594"/>
    <cellStyle name="Normal 2 35 5 5" xfId="12595"/>
    <cellStyle name="Normal 2 35 6" xfId="12596"/>
    <cellStyle name="Normal 2 35 6 2" xfId="12597"/>
    <cellStyle name="Normal 2 35 6 2 2" xfId="12598"/>
    <cellStyle name="Normal 2 35 6 2 3" xfId="12599"/>
    <cellStyle name="Normal 2 35 6 3" xfId="12600"/>
    <cellStyle name="Normal 2 35 6 3 2" xfId="12601"/>
    <cellStyle name="Normal 2 35 6 3 3" xfId="12602"/>
    <cellStyle name="Normal 2 35 6 4" xfId="12603"/>
    <cellStyle name="Normal 2 35 6 5" xfId="12604"/>
    <cellStyle name="Normal 2 35 7" xfId="12605"/>
    <cellStyle name="Normal 2 35 7 2" xfId="12606"/>
    <cellStyle name="Normal 2 35 7 2 2" xfId="12607"/>
    <cellStyle name="Normal 2 35 7 2 3" xfId="12608"/>
    <cellStyle name="Normal 2 35 7 3" xfId="12609"/>
    <cellStyle name="Normal 2 35 7 3 2" xfId="12610"/>
    <cellStyle name="Normal 2 35 7 3 3" xfId="12611"/>
    <cellStyle name="Normal 2 35 7 4" xfId="12612"/>
    <cellStyle name="Normal 2 35 7 5" xfId="12613"/>
    <cellStyle name="Normal 2 35 8" xfId="12614"/>
    <cellStyle name="Normal 2 35 8 2" xfId="12615"/>
    <cellStyle name="Normal 2 35 8 2 2" xfId="12616"/>
    <cellStyle name="Normal 2 35 8 2 3" xfId="12617"/>
    <cellStyle name="Normal 2 35 8 3" xfId="12618"/>
    <cellStyle name="Normal 2 35 8 3 2" xfId="12619"/>
    <cellStyle name="Normal 2 35 8 3 3" xfId="12620"/>
    <cellStyle name="Normal 2 35 8 4" xfId="12621"/>
    <cellStyle name="Normal 2 35 8 5" xfId="12622"/>
    <cellStyle name="Normal 2 35 9" xfId="12623"/>
    <cellStyle name="Normal 2 35 9 2" xfId="12624"/>
    <cellStyle name="Normal 2 35 9 2 2" xfId="12625"/>
    <cellStyle name="Normal 2 35 9 2 3" xfId="12626"/>
    <cellStyle name="Normal 2 35 9 3" xfId="12627"/>
    <cellStyle name="Normal 2 35 9 3 2" xfId="12628"/>
    <cellStyle name="Normal 2 35 9 3 3" xfId="12629"/>
    <cellStyle name="Normal 2 35 9 4" xfId="12630"/>
    <cellStyle name="Normal 2 35 9 5" xfId="12631"/>
    <cellStyle name="Normal 2 36" xfId="12632"/>
    <cellStyle name="Normal 2 36 10" xfId="12633"/>
    <cellStyle name="Normal 2 36 10 2" xfId="12634"/>
    <cellStyle name="Normal 2 36 10 2 2" xfId="12635"/>
    <cellStyle name="Normal 2 36 10 2 3" xfId="12636"/>
    <cellStyle name="Normal 2 36 10 3" xfId="12637"/>
    <cellStyle name="Normal 2 36 10 3 2" xfId="12638"/>
    <cellStyle name="Normal 2 36 10 3 3" xfId="12639"/>
    <cellStyle name="Normal 2 36 10 4" xfId="12640"/>
    <cellStyle name="Normal 2 36 10 5" xfId="12641"/>
    <cellStyle name="Normal 2 36 11" xfId="12642"/>
    <cellStyle name="Normal 2 36 11 2" xfId="12643"/>
    <cellStyle name="Normal 2 36 11 2 2" xfId="12644"/>
    <cellStyle name="Normal 2 36 11 2 3" xfId="12645"/>
    <cellStyle name="Normal 2 36 11 3" xfId="12646"/>
    <cellStyle name="Normal 2 36 11 3 2" xfId="12647"/>
    <cellStyle name="Normal 2 36 11 3 3" xfId="12648"/>
    <cellStyle name="Normal 2 36 11 4" xfId="12649"/>
    <cellStyle name="Normal 2 36 11 5" xfId="12650"/>
    <cellStyle name="Normal 2 36 12" xfId="12651"/>
    <cellStyle name="Normal 2 36 12 2" xfId="12652"/>
    <cellStyle name="Normal 2 36 12 2 2" xfId="12653"/>
    <cellStyle name="Normal 2 36 12 2 3" xfId="12654"/>
    <cellStyle name="Normal 2 36 12 3" xfId="12655"/>
    <cellStyle name="Normal 2 36 12 3 2" xfId="12656"/>
    <cellStyle name="Normal 2 36 12 3 3" xfId="12657"/>
    <cellStyle name="Normal 2 36 12 4" xfId="12658"/>
    <cellStyle name="Normal 2 36 12 5" xfId="12659"/>
    <cellStyle name="Normal 2 36 13" xfId="12660"/>
    <cellStyle name="Normal 2 36 13 2" xfId="12661"/>
    <cellStyle name="Normal 2 36 13 2 2" xfId="12662"/>
    <cellStyle name="Normal 2 36 13 2 3" xfId="12663"/>
    <cellStyle name="Normal 2 36 13 3" xfId="12664"/>
    <cellStyle name="Normal 2 36 13 3 2" xfId="12665"/>
    <cellStyle name="Normal 2 36 13 3 3" xfId="12666"/>
    <cellStyle name="Normal 2 36 13 4" xfId="12667"/>
    <cellStyle name="Normal 2 36 13 5" xfId="12668"/>
    <cellStyle name="Normal 2 36 14" xfId="12669"/>
    <cellStyle name="Normal 2 36 14 2" xfId="12670"/>
    <cellStyle name="Normal 2 36 14 2 2" xfId="12671"/>
    <cellStyle name="Normal 2 36 14 2 3" xfId="12672"/>
    <cellStyle name="Normal 2 36 14 3" xfId="12673"/>
    <cellStyle name="Normal 2 36 14 3 2" xfId="12674"/>
    <cellStyle name="Normal 2 36 14 3 3" xfId="12675"/>
    <cellStyle name="Normal 2 36 14 4" xfId="12676"/>
    <cellStyle name="Normal 2 36 14 5" xfId="12677"/>
    <cellStyle name="Normal 2 36 15" xfId="12678"/>
    <cellStyle name="Normal 2 36 15 2" xfId="12679"/>
    <cellStyle name="Normal 2 36 15 2 2" xfId="12680"/>
    <cellStyle name="Normal 2 36 15 2 3" xfId="12681"/>
    <cellStyle name="Normal 2 36 15 3" xfId="12682"/>
    <cellStyle name="Normal 2 36 15 3 2" xfId="12683"/>
    <cellStyle name="Normal 2 36 15 3 3" xfId="12684"/>
    <cellStyle name="Normal 2 36 15 4" xfId="12685"/>
    <cellStyle name="Normal 2 36 15 5" xfId="12686"/>
    <cellStyle name="Normal 2 36 16" xfId="12687"/>
    <cellStyle name="Normal 2 36 16 2" xfId="12688"/>
    <cellStyle name="Normal 2 36 16 2 2" xfId="12689"/>
    <cellStyle name="Normal 2 36 16 2 3" xfId="12690"/>
    <cellStyle name="Normal 2 36 16 3" xfId="12691"/>
    <cellStyle name="Normal 2 36 16 3 2" xfId="12692"/>
    <cellStyle name="Normal 2 36 16 3 3" xfId="12693"/>
    <cellStyle name="Normal 2 36 16 4" xfId="12694"/>
    <cellStyle name="Normal 2 36 16 5" xfId="12695"/>
    <cellStyle name="Normal 2 36 17" xfId="12696"/>
    <cellStyle name="Normal 2 36 17 2" xfId="12697"/>
    <cellStyle name="Normal 2 36 17 2 2" xfId="12698"/>
    <cellStyle name="Normal 2 36 17 2 3" xfId="12699"/>
    <cellStyle name="Normal 2 36 17 3" xfId="12700"/>
    <cellStyle name="Normal 2 36 17 3 2" xfId="12701"/>
    <cellStyle name="Normal 2 36 17 3 3" xfId="12702"/>
    <cellStyle name="Normal 2 36 17 4" xfId="12703"/>
    <cellStyle name="Normal 2 36 17 5" xfId="12704"/>
    <cellStyle name="Normal 2 36 18" xfId="12705"/>
    <cellStyle name="Normal 2 36 18 2" xfId="12706"/>
    <cellStyle name="Normal 2 36 18 2 2" xfId="12707"/>
    <cellStyle name="Normal 2 36 18 2 3" xfId="12708"/>
    <cellStyle name="Normal 2 36 18 3" xfId="12709"/>
    <cellStyle name="Normal 2 36 18 3 2" xfId="12710"/>
    <cellStyle name="Normal 2 36 18 3 3" xfId="12711"/>
    <cellStyle name="Normal 2 36 18 4" xfId="12712"/>
    <cellStyle name="Normal 2 36 18 5" xfId="12713"/>
    <cellStyle name="Normal 2 36 19" xfId="12714"/>
    <cellStyle name="Normal 2 36 19 2" xfId="12715"/>
    <cellStyle name="Normal 2 36 19 2 2" xfId="12716"/>
    <cellStyle name="Normal 2 36 19 2 3" xfId="12717"/>
    <cellStyle name="Normal 2 36 19 3" xfId="12718"/>
    <cellStyle name="Normal 2 36 19 3 2" xfId="12719"/>
    <cellStyle name="Normal 2 36 19 3 3" xfId="12720"/>
    <cellStyle name="Normal 2 36 19 4" xfId="12721"/>
    <cellStyle name="Normal 2 36 19 5" xfId="12722"/>
    <cellStyle name="Normal 2 36 2" xfId="12723"/>
    <cellStyle name="Normal 2 36 2 2" xfId="12724"/>
    <cellStyle name="Normal 2 36 2 2 2" xfId="12725"/>
    <cellStyle name="Normal 2 36 2 2 3" xfId="12726"/>
    <cellStyle name="Normal 2 36 2 3" xfId="12727"/>
    <cellStyle name="Normal 2 36 2 3 2" xfId="12728"/>
    <cellStyle name="Normal 2 36 2 3 3" xfId="12729"/>
    <cellStyle name="Normal 2 36 2 4" xfId="12730"/>
    <cellStyle name="Normal 2 36 2 5" xfId="12731"/>
    <cellStyle name="Normal 2 36 20" xfId="12732"/>
    <cellStyle name="Normal 2 36 20 2" xfId="12733"/>
    <cellStyle name="Normal 2 36 20 2 2" xfId="12734"/>
    <cellStyle name="Normal 2 36 20 2 3" xfId="12735"/>
    <cellStyle name="Normal 2 36 20 3" xfId="12736"/>
    <cellStyle name="Normal 2 36 20 3 2" xfId="12737"/>
    <cellStyle name="Normal 2 36 20 3 3" xfId="12738"/>
    <cellStyle name="Normal 2 36 20 4" xfId="12739"/>
    <cellStyle name="Normal 2 36 20 5" xfId="12740"/>
    <cellStyle name="Normal 2 36 21" xfId="12741"/>
    <cellStyle name="Normal 2 36 21 2" xfId="12742"/>
    <cellStyle name="Normal 2 36 21 2 2" xfId="12743"/>
    <cellStyle name="Normal 2 36 21 2 3" xfId="12744"/>
    <cellStyle name="Normal 2 36 21 3" xfId="12745"/>
    <cellStyle name="Normal 2 36 21 3 2" xfId="12746"/>
    <cellStyle name="Normal 2 36 21 3 3" xfId="12747"/>
    <cellStyle name="Normal 2 36 21 4" xfId="12748"/>
    <cellStyle name="Normal 2 36 21 5" xfId="12749"/>
    <cellStyle name="Normal 2 36 22" xfId="12750"/>
    <cellStyle name="Normal 2 36 22 2" xfId="12751"/>
    <cellStyle name="Normal 2 36 22 2 2" xfId="12752"/>
    <cellStyle name="Normal 2 36 22 2 3" xfId="12753"/>
    <cellStyle name="Normal 2 36 22 3" xfId="12754"/>
    <cellStyle name="Normal 2 36 22 3 2" xfId="12755"/>
    <cellStyle name="Normal 2 36 22 3 3" xfId="12756"/>
    <cellStyle name="Normal 2 36 22 4" xfId="12757"/>
    <cellStyle name="Normal 2 36 22 5" xfId="12758"/>
    <cellStyle name="Normal 2 36 23" xfId="12759"/>
    <cellStyle name="Normal 2 36 23 2" xfId="12760"/>
    <cellStyle name="Normal 2 36 23 2 2" xfId="12761"/>
    <cellStyle name="Normal 2 36 23 2 3" xfId="12762"/>
    <cellStyle name="Normal 2 36 23 3" xfId="12763"/>
    <cellStyle name="Normal 2 36 23 3 2" xfId="12764"/>
    <cellStyle name="Normal 2 36 23 3 3" xfId="12765"/>
    <cellStyle name="Normal 2 36 23 4" xfId="12766"/>
    <cellStyle name="Normal 2 36 23 5" xfId="12767"/>
    <cellStyle name="Normal 2 36 24" xfId="12768"/>
    <cellStyle name="Normal 2 36 24 2" xfId="12769"/>
    <cellStyle name="Normal 2 36 24 3" xfId="12770"/>
    <cellStyle name="Normal 2 36 25" xfId="12771"/>
    <cellStyle name="Normal 2 36 25 2" xfId="12772"/>
    <cellStyle name="Normal 2 36 25 3" xfId="12773"/>
    <cellStyle name="Normal 2 36 26" xfId="12774"/>
    <cellStyle name="Normal 2 36 27" xfId="12775"/>
    <cellStyle name="Normal 2 36 3" xfId="12776"/>
    <cellStyle name="Normal 2 36 3 2" xfId="12777"/>
    <cellStyle name="Normal 2 36 3 2 2" xfId="12778"/>
    <cellStyle name="Normal 2 36 3 2 3" xfId="12779"/>
    <cellStyle name="Normal 2 36 3 3" xfId="12780"/>
    <cellStyle name="Normal 2 36 3 3 2" xfId="12781"/>
    <cellStyle name="Normal 2 36 3 3 3" xfId="12782"/>
    <cellStyle name="Normal 2 36 3 4" xfId="12783"/>
    <cellStyle name="Normal 2 36 3 5" xfId="12784"/>
    <cellStyle name="Normal 2 36 4" xfId="12785"/>
    <cellStyle name="Normal 2 36 4 2" xfId="12786"/>
    <cellStyle name="Normal 2 36 4 2 2" xfId="12787"/>
    <cellStyle name="Normal 2 36 4 2 3" xfId="12788"/>
    <cellStyle name="Normal 2 36 4 3" xfId="12789"/>
    <cellStyle name="Normal 2 36 4 3 2" xfId="12790"/>
    <cellStyle name="Normal 2 36 4 3 3" xfId="12791"/>
    <cellStyle name="Normal 2 36 4 4" xfId="12792"/>
    <cellStyle name="Normal 2 36 4 5" xfId="12793"/>
    <cellStyle name="Normal 2 36 5" xfId="12794"/>
    <cellStyle name="Normal 2 36 5 2" xfId="12795"/>
    <cellStyle name="Normal 2 36 5 2 2" xfId="12796"/>
    <cellStyle name="Normal 2 36 5 2 3" xfId="12797"/>
    <cellStyle name="Normal 2 36 5 3" xfId="12798"/>
    <cellStyle name="Normal 2 36 5 3 2" xfId="12799"/>
    <cellStyle name="Normal 2 36 5 3 3" xfId="12800"/>
    <cellStyle name="Normal 2 36 5 4" xfId="12801"/>
    <cellStyle name="Normal 2 36 5 5" xfId="12802"/>
    <cellStyle name="Normal 2 36 6" xfId="12803"/>
    <cellStyle name="Normal 2 36 6 2" xfId="12804"/>
    <cellStyle name="Normal 2 36 6 2 2" xfId="12805"/>
    <cellStyle name="Normal 2 36 6 2 3" xfId="12806"/>
    <cellStyle name="Normal 2 36 6 3" xfId="12807"/>
    <cellStyle name="Normal 2 36 6 3 2" xfId="12808"/>
    <cellStyle name="Normal 2 36 6 3 3" xfId="12809"/>
    <cellStyle name="Normal 2 36 6 4" xfId="12810"/>
    <cellStyle name="Normal 2 36 6 5" xfId="12811"/>
    <cellStyle name="Normal 2 36 7" xfId="12812"/>
    <cellStyle name="Normal 2 36 7 2" xfId="12813"/>
    <cellStyle name="Normal 2 36 7 2 2" xfId="12814"/>
    <cellStyle name="Normal 2 36 7 2 3" xfId="12815"/>
    <cellStyle name="Normal 2 36 7 3" xfId="12816"/>
    <cellStyle name="Normal 2 36 7 3 2" xfId="12817"/>
    <cellStyle name="Normal 2 36 7 3 3" xfId="12818"/>
    <cellStyle name="Normal 2 36 7 4" xfId="12819"/>
    <cellStyle name="Normal 2 36 7 5" xfId="12820"/>
    <cellStyle name="Normal 2 36 8" xfId="12821"/>
    <cellStyle name="Normal 2 36 8 2" xfId="12822"/>
    <cellStyle name="Normal 2 36 8 2 2" xfId="12823"/>
    <cellStyle name="Normal 2 36 8 2 3" xfId="12824"/>
    <cellStyle name="Normal 2 36 8 3" xfId="12825"/>
    <cellStyle name="Normal 2 36 8 3 2" xfId="12826"/>
    <cellStyle name="Normal 2 36 8 3 3" xfId="12827"/>
    <cellStyle name="Normal 2 36 8 4" xfId="12828"/>
    <cellStyle name="Normal 2 36 8 5" xfId="12829"/>
    <cellStyle name="Normal 2 36 9" xfId="12830"/>
    <cellStyle name="Normal 2 36 9 2" xfId="12831"/>
    <cellStyle name="Normal 2 36 9 2 2" xfId="12832"/>
    <cellStyle name="Normal 2 36 9 2 3" xfId="12833"/>
    <cellStyle name="Normal 2 36 9 3" xfId="12834"/>
    <cellStyle name="Normal 2 36 9 3 2" xfId="12835"/>
    <cellStyle name="Normal 2 36 9 3 3" xfId="12836"/>
    <cellStyle name="Normal 2 36 9 4" xfId="12837"/>
    <cellStyle name="Normal 2 36 9 5" xfId="12838"/>
    <cellStyle name="Normal 2 37" xfId="12839"/>
    <cellStyle name="Normal 2 37 10" xfId="12840"/>
    <cellStyle name="Normal 2 37 10 2" xfId="12841"/>
    <cellStyle name="Normal 2 37 10 2 2" xfId="12842"/>
    <cellStyle name="Normal 2 37 10 2 3" xfId="12843"/>
    <cellStyle name="Normal 2 37 10 3" xfId="12844"/>
    <cellStyle name="Normal 2 37 10 3 2" xfId="12845"/>
    <cellStyle name="Normal 2 37 10 3 3" xfId="12846"/>
    <cellStyle name="Normal 2 37 10 4" xfId="12847"/>
    <cellStyle name="Normal 2 37 10 5" xfId="12848"/>
    <cellStyle name="Normal 2 37 11" xfId="12849"/>
    <cellStyle name="Normal 2 37 11 2" xfId="12850"/>
    <cellStyle name="Normal 2 37 11 2 2" xfId="12851"/>
    <cellStyle name="Normal 2 37 11 2 3" xfId="12852"/>
    <cellStyle name="Normal 2 37 11 3" xfId="12853"/>
    <cellStyle name="Normal 2 37 11 3 2" xfId="12854"/>
    <cellStyle name="Normal 2 37 11 3 3" xfId="12855"/>
    <cellStyle name="Normal 2 37 11 4" xfId="12856"/>
    <cellStyle name="Normal 2 37 11 5" xfId="12857"/>
    <cellStyle name="Normal 2 37 12" xfId="12858"/>
    <cellStyle name="Normal 2 37 12 2" xfId="12859"/>
    <cellStyle name="Normal 2 37 12 2 2" xfId="12860"/>
    <cellStyle name="Normal 2 37 12 2 3" xfId="12861"/>
    <cellStyle name="Normal 2 37 12 3" xfId="12862"/>
    <cellStyle name="Normal 2 37 12 3 2" xfId="12863"/>
    <cellStyle name="Normal 2 37 12 3 3" xfId="12864"/>
    <cellStyle name="Normal 2 37 12 4" xfId="12865"/>
    <cellStyle name="Normal 2 37 12 5" xfId="12866"/>
    <cellStyle name="Normal 2 37 13" xfId="12867"/>
    <cellStyle name="Normal 2 37 13 2" xfId="12868"/>
    <cellStyle name="Normal 2 37 13 2 2" xfId="12869"/>
    <cellStyle name="Normal 2 37 13 2 3" xfId="12870"/>
    <cellStyle name="Normal 2 37 13 3" xfId="12871"/>
    <cellStyle name="Normal 2 37 13 3 2" xfId="12872"/>
    <cellStyle name="Normal 2 37 13 3 3" xfId="12873"/>
    <cellStyle name="Normal 2 37 13 4" xfId="12874"/>
    <cellStyle name="Normal 2 37 13 5" xfId="12875"/>
    <cellStyle name="Normal 2 37 14" xfId="12876"/>
    <cellStyle name="Normal 2 37 14 2" xfId="12877"/>
    <cellStyle name="Normal 2 37 14 2 2" xfId="12878"/>
    <cellStyle name="Normal 2 37 14 2 3" xfId="12879"/>
    <cellStyle name="Normal 2 37 14 3" xfId="12880"/>
    <cellStyle name="Normal 2 37 14 3 2" xfId="12881"/>
    <cellStyle name="Normal 2 37 14 3 3" xfId="12882"/>
    <cellStyle name="Normal 2 37 14 4" xfId="12883"/>
    <cellStyle name="Normal 2 37 14 5" xfId="12884"/>
    <cellStyle name="Normal 2 37 15" xfId="12885"/>
    <cellStyle name="Normal 2 37 15 2" xfId="12886"/>
    <cellStyle name="Normal 2 37 15 2 2" xfId="12887"/>
    <cellStyle name="Normal 2 37 15 2 3" xfId="12888"/>
    <cellStyle name="Normal 2 37 15 3" xfId="12889"/>
    <cellStyle name="Normal 2 37 15 3 2" xfId="12890"/>
    <cellStyle name="Normal 2 37 15 3 3" xfId="12891"/>
    <cellStyle name="Normal 2 37 15 4" xfId="12892"/>
    <cellStyle name="Normal 2 37 15 5" xfId="12893"/>
    <cellStyle name="Normal 2 37 16" xfId="12894"/>
    <cellStyle name="Normal 2 37 16 2" xfId="12895"/>
    <cellStyle name="Normal 2 37 16 2 2" xfId="12896"/>
    <cellStyle name="Normal 2 37 16 2 3" xfId="12897"/>
    <cellStyle name="Normal 2 37 16 3" xfId="12898"/>
    <cellStyle name="Normal 2 37 16 3 2" xfId="12899"/>
    <cellStyle name="Normal 2 37 16 3 3" xfId="12900"/>
    <cellStyle name="Normal 2 37 16 4" xfId="12901"/>
    <cellStyle name="Normal 2 37 16 5" xfId="12902"/>
    <cellStyle name="Normal 2 37 17" xfId="12903"/>
    <cellStyle name="Normal 2 37 17 2" xfId="12904"/>
    <cellStyle name="Normal 2 37 17 2 2" xfId="12905"/>
    <cellStyle name="Normal 2 37 17 2 3" xfId="12906"/>
    <cellStyle name="Normal 2 37 17 3" xfId="12907"/>
    <cellStyle name="Normal 2 37 17 3 2" xfId="12908"/>
    <cellStyle name="Normal 2 37 17 3 3" xfId="12909"/>
    <cellStyle name="Normal 2 37 17 4" xfId="12910"/>
    <cellStyle name="Normal 2 37 17 5" xfId="12911"/>
    <cellStyle name="Normal 2 37 18" xfId="12912"/>
    <cellStyle name="Normal 2 37 18 2" xfId="12913"/>
    <cellStyle name="Normal 2 37 18 2 2" xfId="12914"/>
    <cellStyle name="Normal 2 37 18 2 3" xfId="12915"/>
    <cellStyle name="Normal 2 37 18 3" xfId="12916"/>
    <cellStyle name="Normal 2 37 18 3 2" xfId="12917"/>
    <cellStyle name="Normal 2 37 18 3 3" xfId="12918"/>
    <cellStyle name="Normal 2 37 18 4" xfId="12919"/>
    <cellStyle name="Normal 2 37 18 5" xfId="12920"/>
    <cellStyle name="Normal 2 37 19" xfId="12921"/>
    <cellStyle name="Normal 2 37 19 2" xfId="12922"/>
    <cellStyle name="Normal 2 37 19 2 2" xfId="12923"/>
    <cellStyle name="Normal 2 37 19 2 3" xfId="12924"/>
    <cellStyle name="Normal 2 37 19 3" xfId="12925"/>
    <cellStyle name="Normal 2 37 19 3 2" xfId="12926"/>
    <cellStyle name="Normal 2 37 19 3 3" xfId="12927"/>
    <cellStyle name="Normal 2 37 19 4" xfId="12928"/>
    <cellStyle name="Normal 2 37 19 5" xfId="12929"/>
    <cellStyle name="Normal 2 37 2" xfId="12930"/>
    <cellStyle name="Normal 2 37 2 2" xfId="12931"/>
    <cellStyle name="Normal 2 37 2 2 2" xfId="12932"/>
    <cellStyle name="Normal 2 37 2 2 3" xfId="12933"/>
    <cellStyle name="Normal 2 37 2 3" xfId="12934"/>
    <cellStyle name="Normal 2 37 2 3 2" xfId="12935"/>
    <cellStyle name="Normal 2 37 2 3 3" xfId="12936"/>
    <cellStyle name="Normal 2 37 2 4" xfId="12937"/>
    <cellStyle name="Normal 2 37 2 5" xfId="12938"/>
    <cellStyle name="Normal 2 37 20" xfId="12939"/>
    <cellStyle name="Normal 2 37 20 2" xfId="12940"/>
    <cellStyle name="Normal 2 37 20 2 2" xfId="12941"/>
    <cellStyle name="Normal 2 37 20 2 3" xfId="12942"/>
    <cellStyle name="Normal 2 37 20 3" xfId="12943"/>
    <cellStyle name="Normal 2 37 20 3 2" xfId="12944"/>
    <cellStyle name="Normal 2 37 20 3 3" xfId="12945"/>
    <cellStyle name="Normal 2 37 20 4" xfId="12946"/>
    <cellStyle name="Normal 2 37 20 5" xfId="12947"/>
    <cellStyle name="Normal 2 37 21" xfId="12948"/>
    <cellStyle name="Normal 2 37 21 2" xfId="12949"/>
    <cellStyle name="Normal 2 37 21 2 2" xfId="12950"/>
    <cellStyle name="Normal 2 37 21 2 3" xfId="12951"/>
    <cellStyle name="Normal 2 37 21 3" xfId="12952"/>
    <cellStyle name="Normal 2 37 21 3 2" xfId="12953"/>
    <cellStyle name="Normal 2 37 21 3 3" xfId="12954"/>
    <cellStyle name="Normal 2 37 21 4" xfId="12955"/>
    <cellStyle name="Normal 2 37 21 5" xfId="12956"/>
    <cellStyle name="Normal 2 37 22" xfId="12957"/>
    <cellStyle name="Normal 2 37 22 2" xfId="12958"/>
    <cellStyle name="Normal 2 37 22 2 2" xfId="12959"/>
    <cellStyle name="Normal 2 37 22 2 3" xfId="12960"/>
    <cellStyle name="Normal 2 37 22 3" xfId="12961"/>
    <cellStyle name="Normal 2 37 22 3 2" xfId="12962"/>
    <cellStyle name="Normal 2 37 22 3 3" xfId="12963"/>
    <cellStyle name="Normal 2 37 22 4" xfId="12964"/>
    <cellStyle name="Normal 2 37 22 5" xfId="12965"/>
    <cellStyle name="Normal 2 37 23" xfId="12966"/>
    <cellStyle name="Normal 2 37 23 2" xfId="12967"/>
    <cellStyle name="Normal 2 37 23 2 2" xfId="12968"/>
    <cellStyle name="Normal 2 37 23 2 3" xfId="12969"/>
    <cellStyle name="Normal 2 37 23 3" xfId="12970"/>
    <cellStyle name="Normal 2 37 23 3 2" xfId="12971"/>
    <cellStyle name="Normal 2 37 23 3 3" xfId="12972"/>
    <cellStyle name="Normal 2 37 23 4" xfId="12973"/>
    <cellStyle name="Normal 2 37 23 5" xfId="12974"/>
    <cellStyle name="Normal 2 37 24" xfId="12975"/>
    <cellStyle name="Normal 2 37 24 2" xfId="12976"/>
    <cellStyle name="Normal 2 37 24 3" xfId="12977"/>
    <cellStyle name="Normal 2 37 25" xfId="12978"/>
    <cellStyle name="Normal 2 37 25 2" xfId="12979"/>
    <cellStyle name="Normal 2 37 25 3" xfId="12980"/>
    <cellStyle name="Normal 2 37 26" xfId="12981"/>
    <cellStyle name="Normal 2 37 27" xfId="12982"/>
    <cellStyle name="Normal 2 37 3" xfId="12983"/>
    <cellStyle name="Normal 2 37 3 2" xfId="12984"/>
    <cellStyle name="Normal 2 37 3 2 2" xfId="12985"/>
    <cellStyle name="Normal 2 37 3 2 3" xfId="12986"/>
    <cellStyle name="Normal 2 37 3 3" xfId="12987"/>
    <cellStyle name="Normal 2 37 3 3 2" xfId="12988"/>
    <cellStyle name="Normal 2 37 3 3 3" xfId="12989"/>
    <cellStyle name="Normal 2 37 3 4" xfId="12990"/>
    <cellStyle name="Normal 2 37 3 5" xfId="12991"/>
    <cellStyle name="Normal 2 37 4" xfId="12992"/>
    <cellStyle name="Normal 2 37 4 2" xfId="12993"/>
    <cellStyle name="Normal 2 37 4 2 2" xfId="12994"/>
    <cellStyle name="Normal 2 37 4 2 3" xfId="12995"/>
    <cellStyle name="Normal 2 37 4 3" xfId="12996"/>
    <cellStyle name="Normal 2 37 4 3 2" xfId="12997"/>
    <cellStyle name="Normal 2 37 4 3 3" xfId="12998"/>
    <cellStyle name="Normal 2 37 4 4" xfId="12999"/>
    <cellStyle name="Normal 2 37 4 5" xfId="13000"/>
    <cellStyle name="Normal 2 37 5" xfId="13001"/>
    <cellStyle name="Normal 2 37 5 2" xfId="13002"/>
    <cellStyle name="Normal 2 37 5 2 2" xfId="13003"/>
    <cellStyle name="Normal 2 37 5 2 3" xfId="13004"/>
    <cellStyle name="Normal 2 37 5 3" xfId="13005"/>
    <cellStyle name="Normal 2 37 5 3 2" xfId="13006"/>
    <cellStyle name="Normal 2 37 5 3 3" xfId="13007"/>
    <cellStyle name="Normal 2 37 5 4" xfId="13008"/>
    <cellStyle name="Normal 2 37 5 5" xfId="13009"/>
    <cellStyle name="Normal 2 37 6" xfId="13010"/>
    <cellStyle name="Normal 2 37 6 2" xfId="13011"/>
    <cellStyle name="Normal 2 37 6 2 2" xfId="13012"/>
    <cellStyle name="Normal 2 37 6 2 3" xfId="13013"/>
    <cellStyle name="Normal 2 37 6 3" xfId="13014"/>
    <cellStyle name="Normal 2 37 6 3 2" xfId="13015"/>
    <cellStyle name="Normal 2 37 6 3 3" xfId="13016"/>
    <cellStyle name="Normal 2 37 6 4" xfId="13017"/>
    <cellStyle name="Normal 2 37 6 5" xfId="13018"/>
    <cellStyle name="Normal 2 37 7" xfId="13019"/>
    <cellStyle name="Normal 2 37 7 2" xfId="13020"/>
    <cellStyle name="Normal 2 37 7 2 2" xfId="13021"/>
    <cellStyle name="Normal 2 37 7 2 3" xfId="13022"/>
    <cellStyle name="Normal 2 37 7 3" xfId="13023"/>
    <cellStyle name="Normal 2 37 7 3 2" xfId="13024"/>
    <cellStyle name="Normal 2 37 7 3 3" xfId="13025"/>
    <cellStyle name="Normal 2 37 7 4" xfId="13026"/>
    <cellStyle name="Normal 2 37 7 5" xfId="13027"/>
    <cellStyle name="Normal 2 37 8" xfId="13028"/>
    <cellStyle name="Normal 2 37 8 2" xfId="13029"/>
    <cellStyle name="Normal 2 37 8 2 2" xfId="13030"/>
    <cellStyle name="Normal 2 37 8 2 3" xfId="13031"/>
    <cellStyle name="Normal 2 37 8 3" xfId="13032"/>
    <cellStyle name="Normal 2 37 8 3 2" xfId="13033"/>
    <cellStyle name="Normal 2 37 8 3 3" xfId="13034"/>
    <cellStyle name="Normal 2 37 8 4" xfId="13035"/>
    <cellStyle name="Normal 2 37 8 5" xfId="13036"/>
    <cellStyle name="Normal 2 37 9" xfId="13037"/>
    <cellStyle name="Normal 2 37 9 2" xfId="13038"/>
    <cellStyle name="Normal 2 37 9 2 2" xfId="13039"/>
    <cellStyle name="Normal 2 37 9 2 3" xfId="13040"/>
    <cellStyle name="Normal 2 37 9 3" xfId="13041"/>
    <cellStyle name="Normal 2 37 9 3 2" xfId="13042"/>
    <cellStyle name="Normal 2 37 9 3 3" xfId="13043"/>
    <cellStyle name="Normal 2 37 9 4" xfId="13044"/>
    <cellStyle name="Normal 2 37 9 5" xfId="13045"/>
    <cellStyle name="Normal 2 38" xfId="13046"/>
    <cellStyle name="Normal 2 38 10" xfId="13047"/>
    <cellStyle name="Normal 2 38 10 2" xfId="13048"/>
    <cellStyle name="Normal 2 38 10 2 2" xfId="13049"/>
    <cellStyle name="Normal 2 38 10 2 3" xfId="13050"/>
    <cellStyle name="Normal 2 38 10 3" xfId="13051"/>
    <cellStyle name="Normal 2 38 10 3 2" xfId="13052"/>
    <cellStyle name="Normal 2 38 10 3 3" xfId="13053"/>
    <cellStyle name="Normal 2 38 10 4" xfId="13054"/>
    <cellStyle name="Normal 2 38 10 5" xfId="13055"/>
    <cellStyle name="Normal 2 38 11" xfId="13056"/>
    <cellStyle name="Normal 2 38 11 2" xfId="13057"/>
    <cellStyle name="Normal 2 38 11 2 2" xfId="13058"/>
    <cellStyle name="Normal 2 38 11 2 3" xfId="13059"/>
    <cellStyle name="Normal 2 38 11 3" xfId="13060"/>
    <cellStyle name="Normal 2 38 11 3 2" xfId="13061"/>
    <cellStyle name="Normal 2 38 11 3 3" xfId="13062"/>
    <cellStyle name="Normal 2 38 11 4" xfId="13063"/>
    <cellStyle name="Normal 2 38 11 5" xfId="13064"/>
    <cellStyle name="Normal 2 38 12" xfId="13065"/>
    <cellStyle name="Normal 2 38 12 2" xfId="13066"/>
    <cellStyle name="Normal 2 38 12 2 2" xfId="13067"/>
    <cellStyle name="Normal 2 38 12 2 3" xfId="13068"/>
    <cellStyle name="Normal 2 38 12 3" xfId="13069"/>
    <cellStyle name="Normal 2 38 12 3 2" xfId="13070"/>
    <cellStyle name="Normal 2 38 12 3 3" xfId="13071"/>
    <cellStyle name="Normal 2 38 12 4" xfId="13072"/>
    <cellStyle name="Normal 2 38 12 5" xfId="13073"/>
    <cellStyle name="Normal 2 38 13" xfId="13074"/>
    <cellStyle name="Normal 2 38 13 2" xfId="13075"/>
    <cellStyle name="Normal 2 38 13 2 2" xfId="13076"/>
    <cellStyle name="Normal 2 38 13 2 3" xfId="13077"/>
    <cellStyle name="Normal 2 38 13 3" xfId="13078"/>
    <cellStyle name="Normal 2 38 13 3 2" xfId="13079"/>
    <cellStyle name="Normal 2 38 13 3 3" xfId="13080"/>
    <cellStyle name="Normal 2 38 13 4" xfId="13081"/>
    <cellStyle name="Normal 2 38 13 5" xfId="13082"/>
    <cellStyle name="Normal 2 38 14" xfId="13083"/>
    <cellStyle name="Normal 2 38 14 2" xfId="13084"/>
    <cellStyle name="Normal 2 38 14 2 2" xfId="13085"/>
    <cellStyle name="Normal 2 38 14 2 3" xfId="13086"/>
    <cellStyle name="Normal 2 38 14 3" xfId="13087"/>
    <cellStyle name="Normal 2 38 14 3 2" xfId="13088"/>
    <cellStyle name="Normal 2 38 14 3 3" xfId="13089"/>
    <cellStyle name="Normal 2 38 14 4" xfId="13090"/>
    <cellStyle name="Normal 2 38 14 5" xfId="13091"/>
    <cellStyle name="Normal 2 38 15" xfId="13092"/>
    <cellStyle name="Normal 2 38 15 2" xfId="13093"/>
    <cellStyle name="Normal 2 38 15 2 2" xfId="13094"/>
    <cellStyle name="Normal 2 38 15 2 3" xfId="13095"/>
    <cellStyle name="Normal 2 38 15 3" xfId="13096"/>
    <cellStyle name="Normal 2 38 15 3 2" xfId="13097"/>
    <cellStyle name="Normal 2 38 15 3 3" xfId="13098"/>
    <cellStyle name="Normal 2 38 15 4" xfId="13099"/>
    <cellStyle name="Normal 2 38 15 5" xfId="13100"/>
    <cellStyle name="Normal 2 38 16" xfId="13101"/>
    <cellStyle name="Normal 2 38 16 2" xfId="13102"/>
    <cellStyle name="Normal 2 38 16 2 2" xfId="13103"/>
    <cellStyle name="Normal 2 38 16 2 3" xfId="13104"/>
    <cellStyle name="Normal 2 38 16 3" xfId="13105"/>
    <cellStyle name="Normal 2 38 16 3 2" xfId="13106"/>
    <cellStyle name="Normal 2 38 16 3 3" xfId="13107"/>
    <cellStyle name="Normal 2 38 16 4" xfId="13108"/>
    <cellStyle name="Normal 2 38 16 5" xfId="13109"/>
    <cellStyle name="Normal 2 38 17" xfId="13110"/>
    <cellStyle name="Normal 2 38 17 2" xfId="13111"/>
    <cellStyle name="Normal 2 38 17 2 2" xfId="13112"/>
    <cellStyle name="Normal 2 38 17 2 3" xfId="13113"/>
    <cellStyle name="Normal 2 38 17 3" xfId="13114"/>
    <cellStyle name="Normal 2 38 17 3 2" xfId="13115"/>
    <cellStyle name="Normal 2 38 17 3 3" xfId="13116"/>
    <cellStyle name="Normal 2 38 17 4" xfId="13117"/>
    <cellStyle name="Normal 2 38 17 5" xfId="13118"/>
    <cellStyle name="Normal 2 38 18" xfId="13119"/>
    <cellStyle name="Normal 2 38 18 2" xfId="13120"/>
    <cellStyle name="Normal 2 38 18 2 2" xfId="13121"/>
    <cellStyle name="Normal 2 38 18 2 3" xfId="13122"/>
    <cellStyle name="Normal 2 38 18 3" xfId="13123"/>
    <cellStyle name="Normal 2 38 18 3 2" xfId="13124"/>
    <cellStyle name="Normal 2 38 18 3 3" xfId="13125"/>
    <cellStyle name="Normal 2 38 18 4" xfId="13126"/>
    <cellStyle name="Normal 2 38 18 5" xfId="13127"/>
    <cellStyle name="Normal 2 38 19" xfId="13128"/>
    <cellStyle name="Normal 2 38 19 2" xfId="13129"/>
    <cellStyle name="Normal 2 38 19 2 2" xfId="13130"/>
    <cellStyle name="Normal 2 38 19 2 3" xfId="13131"/>
    <cellStyle name="Normal 2 38 19 3" xfId="13132"/>
    <cellStyle name="Normal 2 38 19 3 2" xfId="13133"/>
    <cellStyle name="Normal 2 38 19 3 3" xfId="13134"/>
    <cellStyle name="Normal 2 38 19 4" xfId="13135"/>
    <cellStyle name="Normal 2 38 19 5" xfId="13136"/>
    <cellStyle name="Normal 2 38 2" xfId="13137"/>
    <cellStyle name="Normal 2 38 2 2" xfId="13138"/>
    <cellStyle name="Normal 2 38 2 2 2" xfId="13139"/>
    <cellStyle name="Normal 2 38 2 2 3" xfId="13140"/>
    <cellStyle name="Normal 2 38 2 3" xfId="13141"/>
    <cellStyle name="Normal 2 38 2 3 2" xfId="13142"/>
    <cellStyle name="Normal 2 38 2 3 3" xfId="13143"/>
    <cellStyle name="Normal 2 38 2 4" xfId="13144"/>
    <cellStyle name="Normal 2 38 2 5" xfId="13145"/>
    <cellStyle name="Normal 2 38 20" xfId="13146"/>
    <cellStyle name="Normal 2 38 20 2" xfId="13147"/>
    <cellStyle name="Normal 2 38 20 2 2" xfId="13148"/>
    <cellStyle name="Normal 2 38 20 2 3" xfId="13149"/>
    <cellStyle name="Normal 2 38 20 3" xfId="13150"/>
    <cellStyle name="Normal 2 38 20 3 2" xfId="13151"/>
    <cellStyle name="Normal 2 38 20 3 3" xfId="13152"/>
    <cellStyle name="Normal 2 38 20 4" xfId="13153"/>
    <cellStyle name="Normal 2 38 20 5" xfId="13154"/>
    <cellStyle name="Normal 2 38 21" xfId="13155"/>
    <cellStyle name="Normal 2 38 21 2" xfId="13156"/>
    <cellStyle name="Normal 2 38 21 2 2" xfId="13157"/>
    <cellStyle name="Normal 2 38 21 2 3" xfId="13158"/>
    <cellStyle name="Normal 2 38 21 3" xfId="13159"/>
    <cellStyle name="Normal 2 38 21 3 2" xfId="13160"/>
    <cellStyle name="Normal 2 38 21 3 3" xfId="13161"/>
    <cellStyle name="Normal 2 38 21 4" xfId="13162"/>
    <cellStyle name="Normal 2 38 21 5" xfId="13163"/>
    <cellStyle name="Normal 2 38 22" xfId="13164"/>
    <cellStyle name="Normal 2 38 22 2" xfId="13165"/>
    <cellStyle name="Normal 2 38 22 2 2" xfId="13166"/>
    <cellStyle name="Normal 2 38 22 2 3" xfId="13167"/>
    <cellStyle name="Normal 2 38 22 3" xfId="13168"/>
    <cellStyle name="Normal 2 38 22 3 2" xfId="13169"/>
    <cellStyle name="Normal 2 38 22 3 3" xfId="13170"/>
    <cellStyle name="Normal 2 38 22 4" xfId="13171"/>
    <cellStyle name="Normal 2 38 22 5" xfId="13172"/>
    <cellStyle name="Normal 2 38 23" xfId="13173"/>
    <cellStyle name="Normal 2 38 23 2" xfId="13174"/>
    <cellStyle name="Normal 2 38 23 2 2" xfId="13175"/>
    <cellStyle name="Normal 2 38 23 2 3" xfId="13176"/>
    <cellStyle name="Normal 2 38 23 3" xfId="13177"/>
    <cellStyle name="Normal 2 38 23 3 2" xfId="13178"/>
    <cellStyle name="Normal 2 38 23 3 3" xfId="13179"/>
    <cellStyle name="Normal 2 38 23 4" xfId="13180"/>
    <cellStyle name="Normal 2 38 23 5" xfId="13181"/>
    <cellStyle name="Normal 2 38 24" xfId="13182"/>
    <cellStyle name="Normal 2 38 24 2" xfId="13183"/>
    <cellStyle name="Normal 2 38 24 3" xfId="13184"/>
    <cellStyle name="Normal 2 38 25" xfId="13185"/>
    <cellStyle name="Normal 2 38 25 2" xfId="13186"/>
    <cellStyle name="Normal 2 38 25 3" xfId="13187"/>
    <cellStyle name="Normal 2 38 26" xfId="13188"/>
    <cellStyle name="Normal 2 38 27" xfId="13189"/>
    <cellStyle name="Normal 2 38 3" xfId="13190"/>
    <cellStyle name="Normal 2 38 3 2" xfId="13191"/>
    <cellStyle name="Normal 2 38 3 2 2" xfId="13192"/>
    <cellStyle name="Normal 2 38 3 2 3" xfId="13193"/>
    <cellStyle name="Normal 2 38 3 3" xfId="13194"/>
    <cellStyle name="Normal 2 38 3 3 2" xfId="13195"/>
    <cellStyle name="Normal 2 38 3 3 3" xfId="13196"/>
    <cellStyle name="Normal 2 38 3 4" xfId="13197"/>
    <cellStyle name="Normal 2 38 3 5" xfId="13198"/>
    <cellStyle name="Normal 2 38 4" xfId="13199"/>
    <cellStyle name="Normal 2 38 4 2" xfId="13200"/>
    <cellStyle name="Normal 2 38 4 2 2" xfId="13201"/>
    <cellStyle name="Normal 2 38 4 2 3" xfId="13202"/>
    <cellStyle name="Normal 2 38 4 3" xfId="13203"/>
    <cellStyle name="Normal 2 38 4 3 2" xfId="13204"/>
    <cellStyle name="Normal 2 38 4 3 3" xfId="13205"/>
    <cellStyle name="Normal 2 38 4 4" xfId="13206"/>
    <cellStyle name="Normal 2 38 4 5" xfId="13207"/>
    <cellStyle name="Normal 2 38 5" xfId="13208"/>
    <cellStyle name="Normal 2 38 5 2" xfId="13209"/>
    <cellStyle name="Normal 2 38 5 2 2" xfId="13210"/>
    <cellStyle name="Normal 2 38 5 2 3" xfId="13211"/>
    <cellStyle name="Normal 2 38 5 3" xfId="13212"/>
    <cellStyle name="Normal 2 38 5 3 2" xfId="13213"/>
    <cellStyle name="Normal 2 38 5 3 3" xfId="13214"/>
    <cellStyle name="Normal 2 38 5 4" xfId="13215"/>
    <cellStyle name="Normal 2 38 5 5" xfId="13216"/>
    <cellStyle name="Normal 2 38 6" xfId="13217"/>
    <cellStyle name="Normal 2 38 6 2" xfId="13218"/>
    <cellStyle name="Normal 2 38 6 2 2" xfId="13219"/>
    <cellStyle name="Normal 2 38 6 2 3" xfId="13220"/>
    <cellStyle name="Normal 2 38 6 3" xfId="13221"/>
    <cellStyle name="Normal 2 38 6 3 2" xfId="13222"/>
    <cellStyle name="Normal 2 38 6 3 3" xfId="13223"/>
    <cellStyle name="Normal 2 38 6 4" xfId="13224"/>
    <cellStyle name="Normal 2 38 6 5" xfId="13225"/>
    <cellStyle name="Normal 2 38 7" xfId="13226"/>
    <cellStyle name="Normal 2 38 7 2" xfId="13227"/>
    <cellStyle name="Normal 2 38 7 2 2" xfId="13228"/>
    <cellStyle name="Normal 2 38 7 2 3" xfId="13229"/>
    <cellStyle name="Normal 2 38 7 3" xfId="13230"/>
    <cellStyle name="Normal 2 38 7 3 2" xfId="13231"/>
    <cellStyle name="Normal 2 38 7 3 3" xfId="13232"/>
    <cellStyle name="Normal 2 38 7 4" xfId="13233"/>
    <cellStyle name="Normal 2 38 7 5" xfId="13234"/>
    <cellStyle name="Normal 2 38 8" xfId="13235"/>
    <cellStyle name="Normal 2 38 8 2" xfId="13236"/>
    <cellStyle name="Normal 2 38 8 2 2" xfId="13237"/>
    <cellStyle name="Normal 2 38 8 2 3" xfId="13238"/>
    <cellStyle name="Normal 2 38 8 3" xfId="13239"/>
    <cellStyle name="Normal 2 38 8 3 2" xfId="13240"/>
    <cellStyle name="Normal 2 38 8 3 3" xfId="13241"/>
    <cellStyle name="Normal 2 38 8 4" xfId="13242"/>
    <cellStyle name="Normal 2 38 8 5" xfId="13243"/>
    <cellStyle name="Normal 2 38 9" xfId="13244"/>
    <cellStyle name="Normal 2 38 9 2" xfId="13245"/>
    <cellStyle name="Normal 2 38 9 2 2" xfId="13246"/>
    <cellStyle name="Normal 2 38 9 2 3" xfId="13247"/>
    <cellStyle name="Normal 2 38 9 3" xfId="13248"/>
    <cellStyle name="Normal 2 38 9 3 2" xfId="13249"/>
    <cellStyle name="Normal 2 38 9 3 3" xfId="13250"/>
    <cellStyle name="Normal 2 38 9 4" xfId="13251"/>
    <cellStyle name="Normal 2 38 9 5" xfId="13252"/>
    <cellStyle name="Normal 2 39" xfId="13253"/>
    <cellStyle name="Normal 2 39 10" xfId="13254"/>
    <cellStyle name="Normal 2 39 10 2" xfId="13255"/>
    <cellStyle name="Normal 2 39 10 2 2" xfId="13256"/>
    <cellStyle name="Normal 2 39 10 2 3" xfId="13257"/>
    <cellStyle name="Normal 2 39 10 3" xfId="13258"/>
    <cellStyle name="Normal 2 39 10 3 2" xfId="13259"/>
    <cellStyle name="Normal 2 39 10 3 3" xfId="13260"/>
    <cellStyle name="Normal 2 39 10 4" xfId="13261"/>
    <cellStyle name="Normal 2 39 10 5" xfId="13262"/>
    <cellStyle name="Normal 2 39 11" xfId="13263"/>
    <cellStyle name="Normal 2 39 11 2" xfId="13264"/>
    <cellStyle name="Normal 2 39 11 2 2" xfId="13265"/>
    <cellStyle name="Normal 2 39 11 2 3" xfId="13266"/>
    <cellStyle name="Normal 2 39 11 3" xfId="13267"/>
    <cellStyle name="Normal 2 39 11 3 2" xfId="13268"/>
    <cellStyle name="Normal 2 39 11 3 3" xfId="13269"/>
    <cellStyle name="Normal 2 39 11 4" xfId="13270"/>
    <cellStyle name="Normal 2 39 11 5" xfId="13271"/>
    <cellStyle name="Normal 2 39 12" xfId="13272"/>
    <cellStyle name="Normal 2 39 12 2" xfId="13273"/>
    <cellStyle name="Normal 2 39 12 2 2" xfId="13274"/>
    <cellStyle name="Normal 2 39 12 2 3" xfId="13275"/>
    <cellStyle name="Normal 2 39 12 3" xfId="13276"/>
    <cellStyle name="Normal 2 39 12 3 2" xfId="13277"/>
    <cellStyle name="Normal 2 39 12 3 3" xfId="13278"/>
    <cellStyle name="Normal 2 39 12 4" xfId="13279"/>
    <cellStyle name="Normal 2 39 12 5" xfId="13280"/>
    <cellStyle name="Normal 2 39 13" xfId="13281"/>
    <cellStyle name="Normal 2 39 13 2" xfId="13282"/>
    <cellStyle name="Normal 2 39 13 2 2" xfId="13283"/>
    <cellStyle name="Normal 2 39 13 2 3" xfId="13284"/>
    <cellStyle name="Normal 2 39 13 3" xfId="13285"/>
    <cellStyle name="Normal 2 39 13 3 2" xfId="13286"/>
    <cellStyle name="Normal 2 39 13 3 3" xfId="13287"/>
    <cellStyle name="Normal 2 39 13 4" xfId="13288"/>
    <cellStyle name="Normal 2 39 13 5" xfId="13289"/>
    <cellStyle name="Normal 2 39 14" xfId="13290"/>
    <cellStyle name="Normal 2 39 14 2" xfId="13291"/>
    <cellStyle name="Normal 2 39 14 2 2" xfId="13292"/>
    <cellStyle name="Normal 2 39 14 2 3" xfId="13293"/>
    <cellStyle name="Normal 2 39 14 3" xfId="13294"/>
    <cellStyle name="Normal 2 39 14 3 2" xfId="13295"/>
    <cellStyle name="Normal 2 39 14 3 3" xfId="13296"/>
    <cellStyle name="Normal 2 39 14 4" xfId="13297"/>
    <cellStyle name="Normal 2 39 14 5" xfId="13298"/>
    <cellStyle name="Normal 2 39 15" xfId="13299"/>
    <cellStyle name="Normal 2 39 15 2" xfId="13300"/>
    <cellStyle name="Normal 2 39 15 2 2" xfId="13301"/>
    <cellStyle name="Normal 2 39 15 2 3" xfId="13302"/>
    <cellStyle name="Normal 2 39 15 3" xfId="13303"/>
    <cellStyle name="Normal 2 39 15 3 2" xfId="13304"/>
    <cellStyle name="Normal 2 39 15 3 3" xfId="13305"/>
    <cellStyle name="Normal 2 39 15 4" xfId="13306"/>
    <cellStyle name="Normal 2 39 15 5" xfId="13307"/>
    <cellStyle name="Normal 2 39 16" xfId="13308"/>
    <cellStyle name="Normal 2 39 16 2" xfId="13309"/>
    <cellStyle name="Normal 2 39 16 2 2" xfId="13310"/>
    <cellStyle name="Normal 2 39 16 2 3" xfId="13311"/>
    <cellStyle name="Normal 2 39 16 3" xfId="13312"/>
    <cellStyle name="Normal 2 39 16 3 2" xfId="13313"/>
    <cellStyle name="Normal 2 39 16 3 3" xfId="13314"/>
    <cellStyle name="Normal 2 39 16 4" xfId="13315"/>
    <cellStyle name="Normal 2 39 16 5" xfId="13316"/>
    <cellStyle name="Normal 2 39 17" xfId="13317"/>
    <cellStyle name="Normal 2 39 17 2" xfId="13318"/>
    <cellStyle name="Normal 2 39 17 2 2" xfId="13319"/>
    <cellStyle name="Normal 2 39 17 2 3" xfId="13320"/>
    <cellStyle name="Normal 2 39 17 3" xfId="13321"/>
    <cellStyle name="Normal 2 39 17 3 2" xfId="13322"/>
    <cellStyle name="Normal 2 39 17 3 3" xfId="13323"/>
    <cellStyle name="Normal 2 39 17 4" xfId="13324"/>
    <cellStyle name="Normal 2 39 17 5" xfId="13325"/>
    <cellStyle name="Normal 2 39 18" xfId="13326"/>
    <cellStyle name="Normal 2 39 18 2" xfId="13327"/>
    <cellStyle name="Normal 2 39 18 2 2" xfId="13328"/>
    <cellStyle name="Normal 2 39 18 2 3" xfId="13329"/>
    <cellStyle name="Normal 2 39 18 3" xfId="13330"/>
    <cellStyle name="Normal 2 39 18 3 2" xfId="13331"/>
    <cellStyle name="Normal 2 39 18 3 3" xfId="13332"/>
    <cellStyle name="Normal 2 39 18 4" xfId="13333"/>
    <cellStyle name="Normal 2 39 18 5" xfId="13334"/>
    <cellStyle name="Normal 2 39 19" xfId="13335"/>
    <cellStyle name="Normal 2 39 19 2" xfId="13336"/>
    <cellStyle name="Normal 2 39 19 2 2" xfId="13337"/>
    <cellStyle name="Normal 2 39 19 2 3" xfId="13338"/>
    <cellStyle name="Normal 2 39 19 3" xfId="13339"/>
    <cellStyle name="Normal 2 39 19 3 2" xfId="13340"/>
    <cellStyle name="Normal 2 39 19 3 3" xfId="13341"/>
    <cellStyle name="Normal 2 39 19 4" xfId="13342"/>
    <cellStyle name="Normal 2 39 19 5" xfId="13343"/>
    <cellStyle name="Normal 2 39 2" xfId="13344"/>
    <cellStyle name="Normal 2 39 2 2" xfId="13345"/>
    <cellStyle name="Normal 2 39 2 2 2" xfId="13346"/>
    <cellStyle name="Normal 2 39 2 2 3" xfId="13347"/>
    <cellStyle name="Normal 2 39 2 3" xfId="13348"/>
    <cellStyle name="Normal 2 39 2 3 2" xfId="13349"/>
    <cellStyle name="Normal 2 39 2 3 3" xfId="13350"/>
    <cellStyle name="Normal 2 39 2 4" xfId="13351"/>
    <cellStyle name="Normal 2 39 2 5" xfId="13352"/>
    <cellStyle name="Normal 2 39 20" xfId="13353"/>
    <cellStyle name="Normal 2 39 20 2" xfId="13354"/>
    <cellStyle name="Normal 2 39 20 2 2" xfId="13355"/>
    <cellStyle name="Normal 2 39 20 2 3" xfId="13356"/>
    <cellStyle name="Normal 2 39 20 3" xfId="13357"/>
    <cellStyle name="Normal 2 39 20 3 2" xfId="13358"/>
    <cellStyle name="Normal 2 39 20 3 3" xfId="13359"/>
    <cellStyle name="Normal 2 39 20 4" xfId="13360"/>
    <cellStyle name="Normal 2 39 20 5" xfId="13361"/>
    <cellStyle name="Normal 2 39 21" xfId="13362"/>
    <cellStyle name="Normal 2 39 21 2" xfId="13363"/>
    <cellStyle name="Normal 2 39 21 2 2" xfId="13364"/>
    <cellStyle name="Normal 2 39 21 2 3" xfId="13365"/>
    <cellStyle name="Normal 2 39 21 3" xfId="13366"/>
    <cellStyle name="Normal 2 39 21 3 2" xfId="13367"/>
    <cellStyle name="Normal 2 39 21 3 3" xfId="13368"/>
    <cellStyle name="Normal 2 39 21 4" xfId="13369"/>
    <cellStyle name="Normal 2 39 21 5" xfId="13370"/>
    <cellStyle name="Normal 2 39 22" xfId="13371"/>
    <cellStyle name="Normal 2 39 22 2" xfId="13372"/>
    <cellStyle name="Normal 2 39 22 2 2" xfId="13373"/>
    <cellStyle name="Normal 2 39 22 2 3" xfId="13374"/>
    <cellStyle name="Normal 2 39 22 3" xfId="13375"/>
    <cellStyle name="Normal 2 39 22 3 2" xfId="13376"/>
    <cellStyle name="Normal 2 39 22 3 3" xfId="13377"/>
    <cellStyle name="Normal 2 39 22 4" xfId="13378"/>
    <cellStyle name="Normal 2 39 22 5" xfId="13379"/>
    <cellStyle name="Normal 2 39 23" xfId="13380"/>
    <cellStyle name="Normal 2 39 23 2" xfId="13381"/>
    <cellStyle name="Normal 2 39 23 2 2" xfId="13382"/>
    <cellStyle name="Normal 2 39 23 2 3" xfId="13383"/>
    <cellStyle name="Normal 2 39 23 3" xfId="13384"/>
    <cellStyle name="Normal 2 39 23 3 2" xfId="13385"/>
    <cellStyle name="Normal 2 39 23 3 3" xfId="13386"/>
    <cellStyle name="Normal 2 39 23 4" xfId="13387"/>
    <cellStyle name="Normal 2 39 23 5" xfId="13388"/>
    <cellStyle name="Normal 2 39 24" xfId="13389"/>
    <cellStyle name="Normal 2 39 24 2" xfId="13390"/>
    <cellStyle name="Normal 2 39 24 3" xfId="13391"/>
    <cellStyle name="Normal 2 39 25" xfId="13392"/>
    <cellStyle name="Normal 2 39 25 2" xfId="13393"/>
    <cellStyle name="Normal 2 39 25 3" xfId="13394"/>
    <cellStyle name="Normal 2 39 26" xfId="13395"/>
    <cellStyle name="Normal 2 39 27" xfId="13396"/>
    <cellStyle name="Normal 2 39 3" xfId="13397"/>
    <cellStyle name="Normal 2 39 3 2" xfId="13398"/>
    <cellStyle name="Normal 2 39 3 2 2" xfId="13399"/>
    <cellStyle name="Normal 2 39 3 2 3" xfId="13400"/>
    <cellStyle name="Normal 2 39 3 3" xfId="13401"/>
    <cellStyle name="Normal 2 39 3 3 2" xfId="13402"/>
    <cellStyle name="Normal 2 39 3 3 3" xfId="13403"/>
    <cellStyle name="Normal 2 39 3 4" xfId="13404"/>
    <cellStyle name="Normal 2 39 3 5" xfId="13405"/>
    <cellStyle name="Normal 2 39 4" xfId="13406"/>
    <cellStyle name="Normal 2 39 4 2" xfId="13407"/>
    <cellStyle name="Normal 2 39 4 2 2" xfId="13408"/>
    <cellStyle name="Normal 2 39 4 2 3" xfId="13409"/>
    <cellStyle name="Normal 2 39 4 3" xfId="13410"/>
    <cellStyle name="Normal 2 39 4 3 2" xfId="13411"/>
    <cellStyle name="Normal 2 39 4 3 3" xfId="13412"/>
    <cellStyle name="Normal 2 39 4 4" xfId="13413"/>
    <cellStyle name="Normal 2 39 4 5" xfId="13414"/>
    <cellStyle name="Normal 2 39 5" xfId="13415"/>
    <cellStyle name="Normal 2 39 5 2" xfId="13416"/>
    <cellStyle name="Normal 2 39 5 2 2" xfId="13417"/>
    <cellStyle name="Normal 2 39 5 2 3" xfId="13418"/>
    <cellStyle name="Normal 2 39 5 3" xfId="13419"/>
    <cellStyle name="Normal 2 39 5 3 2" xfId="13420"/>
    <cellStyle name="Normal 2 39 5 3 3" xfId="13421"/>
    <cellStyle name="Normal 2 39 5 4" xfId="13422"/>
    <cellStyle name="Normal 2 39 5 5" xfId="13423"/>
    <cellStyle name="Normal 2 39 6" xfId="13424"/>
    <cellStyle name="Normal 2 39 6 2" xfId="13425"/>
    <cellStyle name="Normal 2 39 6 2 2" xfId="13426"/>
    <cellStyle name="Normal 2 39 6 2 3" xfId="13427"/>
    <cellStyle name="Normal 2 39 6 3" xfId="13428"/>
    <cellStyle name="Normal 2 39 6 3 2" xfId="13429"/>
    <cellStyle name="Normal 2 39 6 3 3" xfId="13430"/>
    <cellStyle name="Normal 2 39 6 4" xfId="13431"/>
    <cellStyle name="Normal 2 39 6 5" xfId="13432"/>
    <cellStyle name="Normal 2 39 7" xfId="13433"/>
    <cellStyle name="Normal 2 39 7 2" xfId="13434"/>
    <cellStyle name="Normal 2 39 7 2 2" xfId="13435"/>
    <cellStyle name="Normal 2 39 7 2 3" xfId="13436"/>
    <cellStyle name="Normal 2 39 7 3" xfId="13437"/>
    <cellStyle name="Normal 2 39 7 3 2" xfId="13438"/>
    <cellStyle name="Normal 2 39 7 3 3" xfId="13439"/>
    <cellStyle name="Normal 2 39 7 4" xfId="13440"/>
    <cellStyle name="Normal 2 39 7 5" xfId="13441"/>
    <cellStyle name="Normal 2 39 8" xfId="13442"/>
    <cellStyle name="Normal 2 39 8 2" xfId="13443"/>
    <cellStyle name="Normal 2 39 8 2 2" xfId="13444"/>
    <cellStyle name="Normal 2 39 8 2 3" xfId="13445"/>
    <cellStyle name="Normal 2 39 8 3" xfId="13446"/>
    <cellStyle name="Normal 2 39 8 3 2" xfId="13447"/>
    <cellStyle name="Normal 2 39 8 3 3" xfId="13448"/>
    <cellStyle name="Normal 2 39 8 4" xfId="13449"/>
    <cellStyle name="Normal 2 39 8 5" xfId="13450"/>
    <cellStyle name="Normal 2 39 9" xfId="13451"/>
    <cellStyle name="Normal 2 39 9 2" xfId="13452"/>
    <cellStyle name="Normal 2 39 9 2 2" xfId="13453"/>
    <cellStyle name="Normal 2 39 9 2 3" xfId="13454"/>
    <cellStyle name="Normal 2 39 9 3" xfId="13455"/>
    <cellStyle name="Normal 2 39 9 3 2" xfId="13456"/>
    <cellStyle name="Normal 2 39 9 3 3" xfId="13457"/>
    <cellStyle name="Normal 2 39 9 4" xfId="13458"/>
    <cellStyle name="Normal 2 39 9 5" xfId="13459"/>
    <cellStyle name="Normal 2 4" xfId="13460"/>
    <cellStyle name="Normal 2 4 10" xfId="13461"/>
    <cellStyle name="Normal 2 4 11" xfId="13462"/>
    <cellStyle name="Normal 2 4 12" xfId="13463"/>
    <cellStyle name="Normal 2 4 12 2" xfId="13464"/>
    <cellStyle name="Normal 2 4 12 3" xfId="13465"/>
    <cellStyle name="Normal 2 4 13" xfId="13466"/>
    <cellStyle name="Normal 2 4 14" xfId="13467"/>
    <cellStyle name="Normal 2 4 15" xfId="13468"/>
    <cellStyle name="Normal 2 4 16" xfId="13469"/>
    <cellStyle name="Normal 2 4 17" xfId="13470"/>
    <cellStyle name="Normal 2 4 18" xfId="13471"/>
    <cellStyle name="Normal 2 4 19" xfId="13472"/>
    <cellStyle name="Normal 2 4 2" xfId="13473"/>
    <cellStyle name="Normal 2 4 2 2" xfId="13474"/>
    <cellStyle name="Normal 2 4 2 3" xfId="13475"/>
    <cellStyle name="Normal 2 4 20" xfId="13476"/>
    <cellStyle name="Normal 2 4 21" xfId="13477"/>
    <cellStyle name="Normal 2 4 22" xfId="13478"/>
    <cellStyle name="Normal 2 4 23" xfId="13479"/>
    <cellStyle name="Normal 2 4 24" xfId="13480"/>
    <cellStyle name="Normal 2 4 25" xfId="13481"/>
    <cellStyle name="Normal 2 4 26" xfId="13482"/>
    <cellStyle name="Normal 2 4 27" xfId="13483"/>
    <cellStyle name="Normal 2 4 28" xfId="13484"/>
    <cellStyle name="Normal 2 4 29" xfId="13485"/>
    <cellStyle name="Normal 2 4 3" xfId="13486"/>
    <cellStyle name="Normal 2 4 3 2" xfId="13487"/>
    <cellStyle name="Normal 2 4 3 3" xfId="13488"/>
    <cellStyle name="Normal 2 4 30" xfId="13489"/>
    <cellStyle name="Normal 2 4 31" xfId="13490"/>
    <cellStyle name="Normal 2 4 32" xfId="13491"/>
    <cellStyle name="Normal 2 4 33" xfId="13492"/>
    <cellStyle name="Normal 2 4 4" xfId="13493"/>
    <cellStyle name="Normal 2 4 4 2" xfId="13494"/>
    <cellStyle name="Normal 2 4 4 3" xfId="13495"/>
    <cellStyle name="Normal 2 4 5" xfId="13496"/>
    <cellStyle name="Normal 2 4 5 2" xfId="13497"/>
    <cellStyle name="Normal 2 4 5 3" xfId="13498"/>
    <cellStyle name="Normal 2 4 6" xfId="13499"/>
    <cellStyle name="Normal 2 4 6 2" xfId="13500"/>
    <cellStyle name="Normal 2 4 6 3" xfId="13501"/>
    <cellStyle name="Normal 2 4 7" xfId="13502"/>
    <cellStyle name="Normal 2 4 8" xfId="13503"/>
    <cellStyle name="Normal 2 4 9" xfId="13504"/>
    <cellStyle name="Normal 2 40" xfId="13505"/>
    <cellStyle name="Normal 2 40 2" xfId="13506"/>
    <cellStyle name="Normal 2 40 2 2" xfId="13507"/>
    <cellStyle name="Normal 2 40 2 3" xfId="13508"/>
    <cellStyle name="Normal 2 40 3" xfId="13509"/>
    <cellStyle name="Normal 2 40 3 2" xfId="13510"/>
    <cellStyle name="Normal 2 40 3 3" xfId="13511"/>
    <cellStyle name="Normal 2 40 4" xfId="13512"/>
    <cellStyle name="Normal 2 40 5" xfId="13513"/>
    <cellStyle name="Normal 2 41" xfId="13514"/>
    <cellStyle name="Normal 2 41 2" xfId="13515"/>
    <cellStyle name="Normal 2 41 2 2" xfId="13516"/>
    <cellStyle name="Normal 2 41 2 3" xfId="13517"/>
    <cellStyle name="Normal 2 41 3" xfId="13518"/>
    <cellStyle name="Normal 2 41 3 2" xfId="13519"/>
    <cellStyle name="Normal 2 41 3 3" xfId="13520"/>
    <cellStyle name="Normal 2 41 4" xfId="13521"/>
    <cellStyle name="Normal 2 41 5" xfId="13522"/>
    <cellStyle name="Normal 2 42" xfId="13523"/>
    <cellStyle name="Normal 2 42 2" xfId="13524"/>
    <cellStyle name="Normal 2 42 2 2" xfId="13525"/>
    <cellStyle name="Normal 2 42 2 3" xfId="13526"/>
    <cellStyle name="Normal 2 42 3" xfId="13527"/>
    <cellStyle name="Normal 2 42 3 2" xfId="13528"/>
    <cellStyle name="Normal 2 42 3 3" xfId="13529"/>
    <cellStyle name="Normal 2 42 4" xfId="13530"/>
    <cellStyle name="Normal 2 42 5" xfId="13531"/>
    <cellStyle name="Normal 2 43" xfId="13532"/>
    <cellStyle name="Normal 2 43 2" xfId="13533"/>
    <cellStyle name="Normal 2 43 2 2" xfId="13534"/>
    <cellStyle name="Normal 2 43 2 3" xfId="13535"/>
    <cellStyle name="Normal 2 43 3" xfId="13536"/>
    <cellStyle name="Normal 2 43 3 2" xfId="13537"/>
    <cellStyle name="Normal 2 43 3 3" xfId="13538"/>
    <cellStyle name="Normal 2 43 4" xfId="13539"/>
    <cellStyle name="Normal 2 43 5" xfId="13540"/>
    <cellStyle name="Normal 2 44" xfId="13541"/>
    <cellStyle name="Normal 2 44 2" xfId="13542"/>
    <cellStyle name="Normal 2 44 2 2" xfId="13543"/>
    <cellStyle name="Normal 2 44 2 3" xfId="13544"/>
    <cellStyle name="Normal 2 44 3" xfId="13545"/>
    <cellStyle name="Normal 2 44 3 2" xfId="13546"/>
    <cellStyle name="Normal 2 44 3 3" xfId="13547"/>
    <cellStyle name="Normal 2 44 4" xfId="13548"/>
    <cellStyle name="Normal 2 44 5" xfId="13549"/>
    <cellStyle name="Normal 2 45" xfId="13550"/>
    <cellStyle name="Normal 2 45 2" xfId="13551"/>
    <cellStyle name="Normal 2 45 2 2" xfId="13552"/>
    <cellStyle name="Normal 2 45 2 3" xfId="13553"/>
    <cellStyle name="Normal 2 45 3" xfId="13554"/>
    <cellStyle name="Normal 2 45 3 2" xfId="13555"/>
    <cellStyle name="Normal 2 45 3 3" xfId="13556"/>
    <cellStyle name="Normal 2 45 4" xfId="13557"/>
    <cellStyle name="Normal 2 45 5" xfId="13558"/>
    <cellStyle name="Normal 2 46" xfId="13559"/>
    <cellStyle name="Normal 2 46 2" xfId="13560"/>
    <cellStyle name="Normal 2 46 2 2" xfId="13561"/>
    <cellStyle name="Normal 2 46 2 3" xfId="13562"/>
    <cellStyle name="Normal 2 46 3" xfId="13563"/>
    <cellStyle name="Normal 2 46 3 2" xfId="13564"/>
    <cellStyle name="Normal 2 46 3 3" xfId="13565"/>
    <cellStyle name="Normal 2 46 4" xfId="13566"/>
    <cellStyle name="Normal 2 46 5" xfId="13567"/>
    <cellStyle name="Normal 2 47" xfId="13568"/>
    <cellStyle name="Normal 2 47 2" xfId="13569"/>
    <cellStyle name="Normal 2 47 2 2" xfId="13570"/>
    <cellStyle name="Normal 2 47 2 3" xfId="13571"/>
    <cellStyle name="Normal 2 47 3" xfId="13572"/>
    <cellStyle name="Normal 2 47 3 2" xfId="13573"/>
    <cellStyle name="Normal 2 47 3 3" xfId="13574"/>
    <cellStyle name="Normal 2 47 4" xfId="13575"/>
    <cellStyle name="Normal 2 47 5" xfId="13576"/>
    <cellStyle name="Normal 2 48" xfId="13577"/>
    <cellStyle name="Normal 2 48 2" xfId="13578"/>
    <cellStyle name="Normal 2 48 2 2" xfId="13579"/>
    <cellStyle name="Normal 2 48 2 3" xfId="13580"/>
    <cellStyle name="Normal 2 48 3" xfId="13581"/>
    <cellStyle name="Normal 2 48 3 2" xfId="13582"/>
    <cellStyle name="Normal 2 48 3 3" xfId="13583"/>
    <cellStyle name="Normal 2 48 4" xfId="13584"/>
    <cellStyle name="Normal 2 48 5" xfId="13585"/>
    <cellStyle name="Normal 2 49" xfId="13586"/>
    <cellStyle name="Normal 2 49 2" xfId="13587"/>
    <cellStyle name="Normal 2 49 2 2" xfId="13588"/>
    <cellStyle name="Normal 2 49 2 3" xfId="13589"/>
    <cellStyle name="Normal 2 49 3" xfId="13590"/>
    <cellStyle name="Normal 2 49 3 2" xfId="13591"/>
    <cellStyle name="Normal 2 49 3 3" xfId="13592"/>
    <cellStyle name="Normal 2 49 4" xfId="13593"/>
    <cellStyle name="Normal 2 49 5" xfId="13594"/>
    <cellStyle name="Normal 2 5" xfId="13595"/>
    <cellStyle name="Normal 2 5 10" xfId="13596"/>
    <cellStyle name="Normal 2 5 10 2" xfId="13597"/>
    <cellStyle name="Normal 2 5 10 2 2" xfId="13598"/>
    <cellStyle name="Normal 2 5 10 2 3" xfId="13599"/>
    <cellStyle name="Normal 2 5 10 3" xfId="13600"/>
    <cellStyle name="Normal 2 5 10 3 2" xfId="13601"/>
    <cellStyle name="Normal 2 5 10 3 3" xfId="13602"/>
    <cellStyle name="Normal 2 5 10 4" xfId="13603"/>
    <cellStyle name="Normal 2 5 10 5" xfId="13604"/>
    <cellStyle name="Normal 2 5 11" xfId="13605"/>
    <cellStyle name="Normal 2 5 11 2" xfId="13606"/>
    <cellStyle name="Normal 2 5 11 2 2" xfId="13607"/>
    <cellStyle name="Normal 2 5 11 2 3" xfId="13608"/>
    <cellStyle name="Normal 2 5 11 3" xfId="13609"/>
    <cellStyle name="Normal 2 5 11 3 2" xfId="13610"/>
    <cellStyle name="Normal 2 5 11 3 3" xfId="13611"/>
    <cellStyle name="Normal 2 5 11 4" xfId="13612"/>
    <cellStyle name="Normal 2 5 11 5" xfId="13613"/>
    <cellStyle name="Normal 2 5 12" xfId="13614"/>
    <cellStyle name="Normal 2 5 12 2" xfId="13615"/>
    <cellStyle name="Normal 2 5 12 2 2" xfId="13616"/>
    <cellStyle name="Normal 2 5 12 2 3" xfId="13617"/>
    <cellStyle name="Normal 2 5 12 3" xfId="13618"/>
    <cellStyle name="Normal 2 5 12 3 2" xfId="13619"/>
    <cellStyle name="Normal 2 5 12 3 3" xfId="13620"/>
    <cellStyle name="Normal 2 5 12 4" xfId="13621"/>
    <cellStyle name="Normal 2 5 12 5" xfId="13622"/>
    <cellStyle name="Normal 2 5 13" xfId="13623"/>
    <cellStyle name="Normal 2 5 13 2" xfId="13624"/>
    <cellStyle name="Normal 2 5 13 2 2" xfId="13625"/>
    <cellStyle name="Normal 2 5 13 2 3" xfId="13626"/>
    <cellStyle name="Normal 2 5 13 3" xfId="13627"/>
    <cellStyle name="Normal 2 5 13 3 2" xfId="13628"/>
    <cellStyle name="Normal 2 5 13 3 3" xfId="13629"/>
    <cellStyle name="Normal 2 5 13 4" xfId="13630"/>
    <cellStyle name="Normal 2 5 13 5" xfId="13631"/>
    <cellStyle name="Normal 2 5 14" xfId="13632"/>
    <cellStyle name="Normal 2 5 14 2" xfId="13633"/>
    <cellStyle name="Normal 2 5 14 2 2" xfId="13634"/>
    <cellStyle name="Normal 2 5 14 2 3" xfId="13635"/>
    <cellStyle name="Normal 2 5 14 3" xfId="13636"/>
    <cellStyle name="Normal 2 5 14 3 2" xfId="13637"/>
    <cellStyle name="Normal 2 5 14 3 3" xfId="13638"/>
    <cellStyle name="Normal 2 5 14 4" xfId="13639"/>
    <cellStyle name="Normal 2 5 14 5" xfId="13640"/>
    <cellStyle name="Normal 2 5 15" xfId="13641"/>
    <cellStyle name="Normal 2 5 15 2" xfId="13642"/>
    <cellStyle name="Normal 2 5 15 2 2" xfId="13643"/>
    <cellStyle name="Normal 2 5 15 2 3" xfId="13644"/>
    <cellStyle name="Normal 2 5 15 3" xfId="13645"/>
    <cellStyle name="Normal 2 5 15 3 2" xfId="13646"/>
    <cellStyle name="Normal 2 5 15 3 3" xfId="13647"/>
    <cellStyle name="Normal 2 5 15 4" xfId="13648"/>
    <cellStyle name="Normal 2 5 15 5" xfId="13649"/>
    <cellStyle name="Normal 2 5 16" xfId="13650"/>
    <cellStyle name="Normal 2 5 16 2" xfId="13651"/>
    <cellStyle name="Normal 2 5 16 2 2" xfId="13652"/>
    <cellStyle name="Normal 2 5 16 2 3" xfId="13653"/>
    <cellStyle name="Normal 2 5 16 3" xfId="13654"/>
    <cellStyle name="Normal 2 5 16 3 2" xfId="13655"/>
    <cellStyle name="Normal 2 5 16 3 3" xfId="13656"/>
    <cellStyle name="Normal 2 5 16 4" xfId="13657"/>
    <cellStyle name="Normal 2 5 16 5" xfId="13658"/>
    <cellStyle name="Normal 2 5 17" xfId="13659"/>
    <cellStyle name="Normal 2 5 17 2" xfId="13660"/>
    <cellStyle name="Normal 2 5 17 2 2" xfId="13661"/>
    <cellStyle name="Normal 2 5 17 2 3" xfId="13662"/>
    <cellStyle name="Normal 2 5 17 3" xfId="13663"/>
    <cellStyle name="Normal 2 5 17 3 2" xfId="13664"/>
    <cellStyle name="Normal 2 5 17 3 3" xfId="13665"/>
    <cellStyle name="Normal 2 5 17 4" xfId="13666"/>
    <cellStyle name="Normal 2 5 17 5" xfId="13667"/>
    <cellStyle name="Normal 2 5 18" xfId="13668"/>
    <cellStyle name="Normal 2 5 18 2" xfId="13669"/>
    <cellStyle name="Normal 2 5 18 2 2" xfId="13670"/>
    <cellStyle name="Normal 2 5 18 2 3" xfId="13671"/>
    <cellStyle name="Normal 2 5 18 3" xfId="13672"/>
    <cellStyle name="Normal 2 5 18 3 2" xfId="13673"/>
    <cellStyle name="Normal 2 5 18 3 3" xfId="13674"/>
    <cellStyle name="Normal 2 5 18 4" xfId="13675"/>
    <cellStyle name="Normal 2 5 18 5" xfId="13676"/>
    <cellStyle name="Normal 2 5 19" xfId="13677"/>
    <cellStyle name="Normal 2 5 19 2" xfId="13678"/>
    <cellStyle name="Normal 2 5 19 2 2" xfId="13679"/>
    <cellStyle name="Normal 2 5 19 2 3" xfId="13680"/>
    <cellStyle name="Normal 2 5 19 3" xfId="13681"/>
    <cellStyle name="Normal 2 5 19 3 2" xfId="13682"/>
    <cellStyle name="Normal 2 5 19 3 3" xfId="13683"/>
    <cellStyle name="Normal 2 5 19 4" xfId="13684"/>
    <cellStyle name="Normal 2 5 19 5" xfId="13685"/>
    <cellStyle name="Normal 2 5 2" xfId="13686"/>
    <cellStyle name="Normal 2 5 2 10" xfId="13687"/>
    <cellStyle name="Normal 2 5 2 10 2" xfId="13688"/>
    <cellStyle name="Normal 2 5 2 10 2 2" xfId="13689"/>
    <cellStyle name="Normal 2 5 2 10 2 3" xfId="13690"/>
    <cellStyle name="Normal 2 5 2 10 3" xfId="13691"/>
    <cellStyle name="Normal 2 5 2 10 3 2" xfId="13692"/>
    <cellStyle name="Normal 2 5 2 10 3 3" xfId="13693"/>
    <cellStyle name="Normal 2 5 2 10 4" xfId="13694"/>
    <cellStyle name="Normal 2 5 2 10 5" xfId="13695"/>
    <cellStyle name="Normal 2 5 2 11" xfId="13696"/>
    <cellStyle name="Normal 2 5 2 11 2" xfId="13697"/>
    <cellStyle name="Normal 2 5 2 11 2 2" xfId="13698"/>
    <cellStyle name="Normal 2 5 2 11 2 3" xfId="13699"/>
    <cellStyle name="Normal 2 5 2 11 3" xfId="13700"/>
    <cellStyle name="Normal 2 5 2 11 3 2" xfId="13701"/>
    <cellStyle name="Normal 2 5 2 11 3 3" xfId="13702"/>
    <cellStyle name="Normal 2 5 2 11 4" xfId="13703"/>
    <cellStyle name="Normal 2 5 2 11 5" xfId="13704"/>
    <cellStyle name="Normal 2 5 2 12" xfId="13705"/>
    <cellStyle name="Normal 2 5 2 12 2" xfId="13706"/>
    <cellStyle name="Normal 2 5 2 12 2 2" xfId="13707"/>
    <cellStyle name="Normal 2 5 2 12 2 3" xfId="13708"/>
    <cellStyle name="Normal 2 5 2 12 3" xfId="13709"/>
    <cellStyle name="Normal 2 5 2 12 3 2" xfId="13710"/>
    <cellStyle name="Normal 2 5 2 12 3 3" xfId="13711"/>
    <cellStyle name="Normal 2 5 2 12 4" xfId="13712"/>
    <cellStyle name="Normal 2 5 2 12 5" xfId="13713"/>
    <cellStyle name="Normal 2 5 2 13" xfId="13714"/>
    <cellStyle name="Normal 2 5 2 13 2" xfId="13715"/>
    <cellStyle name="Normal 2 5 2 13 2 2" xfId="13716"/>
    <cellStyle name="Normal 2 5 2 13 2 3" xfId="13717"/>
    <cellStyle name="Normal 2 5 2 13 3" xfId="13718"/>
    <cellStyle name="Normal 2 5 2 13 3 2" xfId="13719"/>
    <cellStyle name="Normal 2 5 2 13 3 3" xfId="13720"/>
    <cellStyle name="Normal 2 5 2 13 4" xfId="13721"/>
    <cellStyle name="Normal 2 5 2 13 5" xfId="13722"/>
    <cellStyle name="Normal 2 5 2 14" xfId="13723"/>
    <cellStyle name="Normal 2 5 2 14 2" xfId="13724"/>
    <cellStyle name="Normal 2 5 2 14 2 2" xfId="13725"/>
    <cellStyle name="Normal 2 5 2 14 2 3" xfId="13726"/>
    <cellStyle name="Normal 2 5 2 14 3" xfId="13727"/>
    <cellStyle name="Normal 2 5 2 14 3 2" xfId="13728"/>
    <cellStyle name="Normal 2 5 2 14 3 3" xfId="13729"/>
    <cellStyle name="Normal 2 5 2 14 4" xfId="13730"/>
    <cellStyle name="Normal 2 5 2 14 5" xfId="13731"/>
    <cellStyle name="Normal 2 5 2 15" xfId="13732"/>
    <cellStyle name="Normal 2 5 2 15 2" xfId="13733"/>
    <cellStyle name="Normal 2 5 2 15 2 2" xfId="13734"/>
    <cellStyle name="Normal 2 5 2 15 2 3" xfId="13735"/>
    <cellStyle name="Normal 2 5 2 15 3" xfId="13736"/>
    <cellStyle name="Normal 2 5 2 15 3 2" xfId="13737"/>
    <cellStyle name="Normal 2 5 2 15 3 3" xfId="13738"/>
    <cellStyle name="Normal 2 5 2 15 4" xfId="13739"/>
    <cellStyle name="Normal 2 5 2 15 5" xfId="13740"/>
    <cellStyle name="Normal 2 5 2 16" xfId="13741"/>
    <cellStyle name="Normal 2 5 2 16 2" xfId="13742"/>
    <cellStyle name="Normal 2 5 2 16 2 2" xfId="13743"/>
    <cellStyle name="Normal 2 5 2 16 2 3" xfId="13744"/>
    <cellStyle name="Normal 2 5 2 16 3" xfId="13745"/>
    <cellStyle name="Normal 2 5 2 16 3 2" xfId="13746"/>
    <cellStyle name="Normal 2 5 2 16 3 3" xfId="13747"/>
    <cellStyle name="Normal 2 5 2 16 4" xfId="13748"/>
    <cellStyle name="Normal 2 5 2 16 5" xfId="13749"/>
    <cellStyle name="Normal 2 5 2 17" xfId="13750"/>
    <cellStyle name="Normal 2 5 2 17 2" xfId="13751"/>
    <cellStyle name="Normal 2 5 2 17 2 2" xfId="13752"/>
    <cellStyle name="Normal 2 5 2 17 2 3" xfId="13753"/>
    <cellStyle name="Normal 2 5 2 17 3" xfId="13754"/>
    <cellStyle name="Normal 2 5 2 17 3 2" xfId="13755"/>
    <cellStyle name="Normal 2 5 2 17 3 3" xfId="13756"/>
    <cellStyle name="Normal 2 5 2 17 4" xfId="13757"/>
    <cellStyle name="Normal 2 5 2 17 5" xfId="13758"/>
    <cellStyle name="Normal 2 5 2 18" xfId="13759"/>
    <cellStyle name="Normal 2 5 2 18 2" xfId="13760"/>
    <cellStyle name="Normal 2 5 2 18 2 2" xfId="13761"/>
    <cellStyle name="Normal 2 5 2 18 2 3" xfId="13762"/>
    <cellStyle name="Normal 2 5 2 18 3" xfId="13763"/>
    <cellStyle name="Normal 2 5 2 18 3 2" xfId="13764"/>
    <cellStyle name="Normal 2 5 2 18 3 3" xfId="13765"/>
    <cellStyle name="Normal 2 5 2 18 4" xfId="13766"/>
    <cellStyle name="Normal 2 5 2 18 5" xfId="13767"/>
    <cellStyle name="Normal 2 5 2 19" xfId="13768"/>
    <cellStyle name="Normal 2 5 2 19 2" xfId="13769"/>
    <cellStyle name="Normal 2 5 2 19 2 2" xfId="13770"/>
    <cellStyle name="Normal 2 5 2 19 2 3" xfId="13771"/>
    <cellStyle name="Normal 2 5 2 19 3" xfId="13772"/>
    <cellStyle name="Normal 2 5 2 19 3 2" xfId="13773"/>
    <cellStyle name="Normal 2 5 2 19 3 3" xfId="13774"/>
    <cellStyle name="Normal 2 5 2 19 4" xfId="13775"/>
    <cellStyle name="Normal 2 5 2 19 5" xfId="13776"/>
    <cellStyle name="Normal 2 5 2 2" xfId="13777"/>
    <cellStyle name="Normal 2 5 2 2 10" xfId="13778"/>
    <cellStyle name="Normal 2 5 2 2 10 2" xfId="13779"/>
    <cellStyle name="Normal 2 5 2 2 10 2 2" xfId="13780"/>
    <cellStyle name="Normal 2 5 2 2 10 2 3" xfId="13781"/>
    <cellStyle name="Normal 2 5 2 2 10 3" xfId="13782"/>
    <cellStyle name="Normal 2 5 2 2 10 3 2" xfId="13783"/>
    <cellStyle name="Normal 2 5 2 2 10 3 3" xfId="13784"/>
    <cellStyle name="Normal 2 5 2 2 10 4" xfId="13785"/>
    <cellStyle name="Normal 2 5 2 2 10 5" xfId="13786"/>
    <cellStyle name="Normal 2 5 2 2 11" xfId="13787"/>
    <cellStyle name="Normal 2 5 2 2 11 2" xfId="13788"/>
    <cellStyle name="Normal 2 5 2 2 11 2 2" xfId="13789"/>
    <cellStyle name="Normal 2 5 2 2 11 2 3" xfId="13790"/>
    <cellStyle name="Normal 2 5 2 2 11 3" xfId="13791"/>
    <cellStyle name="Normal 2 5 2 2 11 3 2" xfId="13792"/>
    <cellStyle name="Normal 2 5 2 2 11 3 3" xfId="13793"/>
    <cellStyle name="Normal 2 5 2 2 11 4" xfId="13794"/>
    <cellStyle name="Normal 2 5 2 2 11 5" xfId="13795"/>
    <cellStyle name="Normal 2 5 2 2 12" xfId="13796"/>
    <cellStyle name="Normal 2 5 2 2 12 2" xfId="13797"/>
    <cellStyle name="Normal 2 5 2 2 12 2 2" xfId="13798"/>
    <cellStyle name="Normal 2 5 2 2 12 2 3" xfId="13799"/>
    <cellStyle name="Normal 2 5 2 2 12 3" xfId="13800"/>
    <cellStyle name="Normal 2 5 2 2 12 3 2" xfId="13801"/>
    <cellStyle name="Normal 2 5 2 2 12 3 3" xfId="13802"/>
    <cellStyle name="Normal 2 5 2 2 12 4" xfId="13803"/>
    <cellStyle name="Normal 2 5 2 2 12 5" xfId="13804"/>
    <cellStyle name="Normal 2 5 2 2 13" xfId="13805"/>
    <cellStyle name="Normal 2 5 2 2 13 2" xfId="13806"/>
    <cellStyle name="Normal 2 5 2 2 13 2 2" xfId="13807"/>
    <cellStyle name="Normal 2 5 2 2 13 2 3" xfId="13808"/>
    <cellStyle name="Normal 2 5 2 2 13 3" xfId="13809"/>
    <cellStyle name="Normal 2 5 2 2 13 3 2" xfId="13810"/>
    <cellStyle name="Normal 2 5 2 2 13 3 3" xfId="13811"/>
    <cellStyle name="Normal 2 5 2 2 13 4" xfId="13812"/>
    <cellStyle name="Normal 2 5 2 2 13 5" xfId="13813"/>
    <cellStyle name="Normal 2 5 2 2 14" xfId="13814"/>
    <cellStyle name="Normal 2 5 2 2 14 2" xfId="13815"/>
    <cellStyle name="Normal 2 5 2 2 14 2 2" xfId="13816"/>
    <cellStyle name="Normal 2 5 2 2 14 2 3" xfId="13817"/>
    <cellStyle name="Normal 2 5 2 2 14 3" xfId="13818"/>
    <cellStyle name="Normal 2 5 2 2 14 3 2" xfId="13819"/>
    <cellStyle name="Normal 2 5 2 2 14 3 3" xfId="13820"/>
    <cellStyle name="Normal 2 5 2 2 14 4" xfId="13821"/>
    <cellStyle name="Normal 2 5 2 2 14 5" xfId="13822"/>
    <cellStyle name="Normal 2 5 2 2 15" xfId="13823"/>
    <cellStyle name="Normal 2 5 2 2 15 2" xfId="13824"/>
    <cellStyle name="Normal 2 5 2 2 15 2 2" xfId="13825"/>
    <cellStyle name="Normal 2 5 2 2 15 2 3" xfId="13826"/>
    <cellStyle name="Normal 2 5 2 2 15 3" xfId="13827"/>
    <cellStyle name="Normal 2 5 2 2 15 3 2" xfId="13828"/>
    <cellStyle name="Normal 2 5 2 2 15 3 3" xfId="13829"/>
    <cellStyle name="Normal 2 5 2 2 15 4" xfId="13830"/>
    <cellStyle name="Normal 2 5 2 2 15 5" xfId="13831"/>
    <cellStyle name="Normal 2 5 2 2 16" xfId="13832"/>
    <cellStyle name="Normal 2 5 2 2 16 2" xfId="13833"/>
    <cellStyle name="Normal 2 5 2 2 16 2 2" xfId="13834"/>
    <cellStyle name="Normal 2 5 2 2 16 2 3" xfId="13835"/>
    <cellStyle name="Normal 2 5 2 2 16 3" xfId="13836"/>
    <cellStyle name="Normal 2 5 2 2 16 3 2" xfId="13837"/>
    <cellStyle name="Normal 2 5 2 2 16 3 3" xfId="13838"/>
    <cellStyle name="Normal 2 5 2 2 16 4" xfId="13839"/>
    <cellStyle name="Normal 2 5 2 2 16 5" xfId="13840"/>
    <cellStyle name="Normal 2 5 2 2 17" xfId="13841"/>
    <cellStyle name="Normal 2 5 2 2 17 2" xfId="13842"/>
    <cellStyle name="Normal 2 5 2 2 17 2 2" xfId="13843"/>
    <cellStyle name="Normal 2 5 2 2 17 2 3" xfId="13844"/>
    <cellStyle name="Normal 2 5 2 2 17 3" xfId="13845"/>
    <cellStyle name="Normal 2 5 2 2 17 3 2" xfId="13846"/>
    <cellStyle name="Normal 2 5 2 2 17 3 3" xfId="13847"/>
    <cellStyle name="Normal 2 5 2 2 17 4" xfId="13848"/>
    <cellStyle name="Normal 2 5 2 2 17 5" xfId="13849"/>
    <cellStyle name="Normal 2 5 2 2 18" xfId="13850"/>
    <cellStyle name="Normal 2 5 2 2 18 2" xfId="13851"/>
    <cellStyle name="Normal 2 5 2 2 18 2 2" xfId="13852"/>
    <cellStyle name="Normal 2 5 2 2 18 2 3" xfId="13853"/>
    <cellStyle name="Normal 2 5 2 2 18 3" xfId="13854"/>
    <cellStyle name="Normal 2 5 2 2 18 3 2" xfId="13855"/>
    <cellStyle name="Normal 2 5 2 2 18 3 3" xfId="13856"/>
    <cellStyle name="Normal 2 5 2 2 18 4" xfId="13857"/>
    <cellStyle name="Normal 2 5 2 2 18 5" xfId="13858"/>
    <cellStyle name="Normal 2 5 2 2 19" xfId="13859"/>
    <cellStyle name="Normal 2 5 2 2 19 2" xfId="13860"/>
    <cellStyle name="Normal 2 5 2 2 19 2 2" xfId="13861"/>
    <cellStyle name="Normal 2 5 2 2 19 2 3" xfId="13862"/>
    <cellStyle name="Normal 2 5 2 2 19 3" xfId="13863"/>
    <cellStyle name="Normal 2 5 2 2 19 3 2" xfId="13864"/>
    <cellStyle name="Normal 2 5 2 2 19 3 3" xfId="13865"/>
    <cellStyle name="Normal 2 5 2 2 19 4" xfId="13866"/>
    <cellStyle name="Normal 2 5 2 2 19 5" xfId="13867"/>
    <cellStyle name="Normal 2 5 2 2 2" xfId="13868"/>
    <cellStyle name="Normal 2 5 2 2 2 2" xfId="13869"/>
    <cellStyle name="Normal 2 5 2 2 2 2 2" xfId="13870"/>
    <cellStyle name="Normal 2 5 2 2 2 2 3" xfId="13871"/>
    <cellStyle name="Normal 2 5 2 2 2 3" xfId="13872"/>
    <cellStyle name="Normal 2 5 2 2 2 3 2" xfId="13873"/>
    <cellStyle name="Normal 2 5 2 2 2 3 3" xfId="13874"/>
    <cellStyle name="Normal 2 5 2 2 2 4" xfId="13875"/>
    <cellStyle name="Normal 2 5 2 2 2 5" xfId="13876"/>
    <cellStyle name="Normal 2 5 2 2 20" xfId="13877"/>
    <cellStyle name="Normal 2 5 2 2 20 2" xfId="13878"/>
    <cellStyle name="Normal 2 5 2 2 20 2 2" xfId="13879"/>
    <cellStyle name="Normal 2 5 2 2 20 2 3" xfId="13880"/>
    <cellStyle name="Normal 2 5 2 2 20 3" xfId="13881"/>
    <cellStyle name="Normal 2 5 2 2 20 3 2" xfId="13882"/>
    <cellStyle name="Normal 2 5 2 2 20 3 3" xfId="13883"/>
    <cellStyle name="Normal 2 5 2 2 20 4" xfId="13884"/>
    <cellStyle name="Normal 2 5 2 2 20 5" xfId="13885"/>
    <cellStyle name="Normal 2 5 2 2 21" xfId="13886"/>
    <cellStyle name="Normal 2 5 2 2 21 2" xfId="13887"/>
    <cellStyle name="Normal 2 5 2 2 21 2 2" xfId="13888"/>
    <cellStyle name="Normal 2 5 2 2 21 2 3" xfId="13889"/>
    <cellStyle name="Normal 2 5 2 2 21 3" xfId="13890"/>
    <cellStyle name="Normal 2 5 2 2 21 3 2" xfId="13891"/>
    <cellStyle name="Normal 2 5 2 2 21 3 3" xfId="13892"/>
    <cellStyle name="Normal 2 5 2 2 21 4" xfId="13893"/>
    <cellStyle name="Normal 2 5 2 2 21 5" xfId="13894"/>
    <cellStyle name="Normal 2 5 2 2 22" xfId="13895"/>
    <cellStyle name="Normal 2 5 2 2 22 2" xfId="13896"/>
    <cellStyle name="Normal 2 5 2 2 22 2 2" xfId="13897"/>
    <cellStyle name="Normal 2 5 2 2 22 2 3" xfId="13898"/>
    <cellStyle name="Normal 2 5 2 2 22 3" xfId="13899"/>
    <cellStyle name="Normal 2 5 2 2 22 3 2" xfId="13900"/>
    <cellStyle name="Normal 2 5 2 2 22 3 3" xfId="13901"/>
    <cellStyle name="Normal 2 5 2 2 22 4" xfId="13902"/>
    <cellStyle name="Normal 2 5 2 2 22 5" xfId="13903"/>
    <cellStyle name="Normal 2 5 2 2 23" xfId="13904"/>
    <cellStyle name="Normal 2 5 2 2 23 2" xfId="13905"/>
    <cellStyle name="Normal 2 5 2 2 23 2 2" xfId="13906"/>
    <cellStyle name="Normal 2 5 2 2 23 2 3" xfId="13907"/>
    <cellStyle name="Normal 2 5 2 2 23 3" xfId="13908"/>
    <cellStyle name="Normal 2 5 2 2 23 3 2" xfId="13909"/>
    <cellStyle name="Normal 2 5 2 2 23 3 3" xfId="13910"/>
    <cellStyle name="Normal 2 5 2 2 23 4" xfId="13911"/>
    <cellStyle name="Normal 2 5 2 2 23 5" xfId="13912"/>
    <cellStyle name="Normal 2 5 2 2 24" xfId="13913"/>
    <cellStyle name="Normal 2 5 2 2 24 2" xfId="13914"/>
    <cellStyle name="Normal 2 5 2 2 24 2 2" xfId="13915"/>
    <cellStyle name="Normal 2 5 2 2 24 2 3" xfId="13916"/>
    <cellStyle name="Normal 2 5 2 2 24 3" xfId="13917"/>
    <cellStyle name="Normal 2 5 2 2 24 3 2" xfId="13918"/>
    <cellStyle name="Normal 2 5 2 2 24 3 3" xfId="13919"/>
    <cellStyle name="Normal 2 5 2 2 24 4" xfId="13920"/>
    <cellStyle name="Normal 2 5 2 2 24 5" xfId="13921"/>
    <cellStyle name="Normal 2 5 2 2 25" xfId="13922"/>
    <cellStyle name="Normal 2 5 2 2 25 2" xfId="13923"/>
    <cellStyle name="Normal 2 5 2 2 25 2 2" xfId="13924"/>
    <cellStyle name="Normal 2 5 2 2 25 2 3" xfId="13925"/>
    <cellStyle name="Normal 2 5 2 2 25 3" xfId="13926"/>
    <cellStyle name="Normal 2 5 2 2 25 3 2" xfId="13927"/>
    <cellStyle name="Normal 2 5 2 2 25 3 3" xfId="13928"/>
    <cellStyle name="Normal 2 5 2 2 25 4" xfId="13929"/>
    <cellStyle name="Normal 2 5 2 2 25 5" xfId="13930"/>
    <cellStyle name="Normal 2 5 2 2 26" xfId="13931"/>
    <cellStyle name="Normal 2 5 2 2 26 2" xfId="13932"/>
    <cellStyle name="Normal 2 5 2 2 26 2 2" xfId="13933"/>
    <cellStyle name="Normal 2 5 2 2 26 2 3" xfId="13934"/>
    <cellStyle name="Normal 2 5 2 2 26 3" xfId="13935"/>
    <cellStyle name="Normal 2 5 2 2 26 3 2" xfId="13936"/>
    <cellStyle name="Normal 2 5 2 2 26 3 3" xfId="13937"/>
    <cellStyle name="Normal 2 5 2 2 26 4" xfId="13938"/>
    <cellStyle name="Normal 2 5 2 2 26 5" xfId="13939"/>
    <cellStyle name="Normal 2 5 2 2 27" xfId="13940"/>
    <cellStyle name="Normal 2 5 2 2 27 2" xfId="13941"/>
    <cellStyle name="Normal 2 5 2 2 27 2 2" xfId="13942"/>
    <cellStyle name="Normal 2 5 2 2 27 2 3" xfId="13943"/>
    <cellStyle name="Normal 2 5 2 2 27 3" xfId="13944"/>
    <cellStyle name="Normal 2 5 2 2 27 3 2" xfId="13945"/>
    <cellStyle name="Normal 2 5 2 2 27 3 3" xfId="13946"/>
    <cellStyle name="Normal 2 5 2 2 27 4" xfId="13947"/>
    <cellStyle name="Normal 2 5 2 2 27 5" xfId="13948"/>
    <cellStyle name="Normal 2 5 2 2 28" xfId="13949"/>
    <cellStyle name="Normal 2 5 2 2 28 2" xfId="13950"/>
    <cellStyle name="Normal 2 5 2 2 28 2 2" xfId="13951"/>
    <cellStyle name="Normal 2 5 2 2 28 2 3" xfId="13952"/>
    <cellStyle name="Normal 2 5 2 2 28 3" xfId="13953"/>
    <cellStyle name="Normal 2 5 2 2 28 3 2" xfId="13954"/>
    <cellStyle name="Normal 2 5 2 2 28 3 3" xfId="13955"/>
    <cellStyle name="Normal 2 5 2 2 28 4" xfId="13956"/>
    <cellStyle name="Normal 2 5 2 2 28 5" xfId="13957"/>
    <cellStyle name="Normal 2 5 2 2 29" xfId="13958"/>
    <cellStyle name="Normal 2 5 2 2 29 2" xfId="13959"/>
    <cellStyle name="Normal 2 5 2 2 29 2 2" xfId="13960"/>
    <cellStyle name="Normal 2 5 2 2 29 2 3" xfId="13961"/>
    <cellStyle name="Normal 2 5 2 2 29 3" xfId="13962"/>
    <cellStyle name="Normal 2 5 2 2 29 3 2" xfId="13963"/>
    <cellStyle name="Normal 2 5 2 2 29 3 3" xfId="13964"/>
    <cellStyle name="Normal 2 5 2 2 29 4" xfId="13965"/>
    <cellStyle name="Normal 2 5 2 2 29 5" xfId="13966"/>
    <cellStyle name="Normal 2 5 2 2 3" xfId="13967"/>
    <cellStyle name="Normal 2 5 2 2 3 2" xfId="13968"/>
    <cellStyle name="Normal 2 5 2 2 3 2 2" xfId="13969"/>
    <cellStyle name="Normal 2 5 2 2 3 2 3" xfId="13970"/>
    <cellStyle name="Normal 2 5 2 2 3 3" xfId="13971"/>
    <cellStyle name="Normal 2 5 2 2 3 3 2" xfId="13972"/>
    <cellStyle name="Normal 2 5 2 2 3 3 3" xfId="13973"/>
    <cellStyle name="Normal 2 5 2 2 3 4" xfId="13974"/>
    <cellStyle name="Normal 2 5 2 2 3 5" xfId="13975"/>
    <cellStyle name="Normal 2 5 2 2 30" xfId="13976"/>
    <cellStyle name="Normal 2 5 2 2 30 2" xfId="13977"/>
    <cellStyle name="Normal 2 5 2 2 30 2 2" xfId="13978"/>
    <cellStyle name="Normal 2 5 2 2 30 2 3" xfId="13979"/>
    <cellStyle name="Normal 2 5 2 2 30 3" xfId="13980"/>
    <cellStyle name="Normal 2 5 2 2 30 3 2" xfId="13981"/>
    <cellStyle name="Normal 2 5 2 2 30 3 3" xfId="13982"/>
    <cellStyle name="Normal 2 5 2 2 30 4" xfId="13983"/>
    <cellStyle name="Normal 2 5 2 2 30 5" xfId="13984"/>
    <cellStyle name="Normal 2 5 2 2 31" xfId="13985"/>
    <cellStyle name="Normal 2 5 2 2 31 2" xfId="13986"/>
    <cellStyle name="Normal 2 5 2 2 31 2 2" xfId="13987"/>
    <cellStyle name="Normal 2 5 2 2 31 2 3" xfId="13988"/>
    <cellStyle name="Normal 2 5 2 2 31 3" xfId="13989"/>
    <cellStyle name="Normal 2 5 2 2 31 3 2" xfId="13990"/>
    <cellStyle name="Normal 2 5 2 2 31 3 3" xfId="13991"/>
    <cellStyle name="Normal 2 5 2 2 31 4" xfId="13992"/>
    <cellStyle name="Normal 2 5 2 2 31 5" xfId="13993"/>
    <cellStyle name="Normal 2 5 2 2 32" xfId="13994"/>
    <cellStyle name="Normal 2 5 2 2 32 2" xfId="13995"/>
    <cellStyle name="Normal 2 5 2 2 32 2 2" xfId="13996"/>
    <cellStyle name="Normal 2 5 2 2 32 2 3" xfId="13997"/>
    <cellStyle name="Normal 2 5 2 2 32 3" xfId="13998"/>
    <cellStyle name="Normal 2 5 2 2 32 3 2" xfId="13999"/>
    <cellStyle name="Normal 2 5 2 2 32 3 3" xfId="14000"/>
    <cellStyle name="Normal 2 5 2 2 32 4" xfId="14001"/>
    <cellStyle name="Normal 2 5 2 2 32 5" xfId="14002"/>
    <cellStyle name="Normal 2 5 2 2 33" xfId="14003"/>
    <cellStyle name="Normal 2 5 2 2 33 2" xfId="14004"/>
    <cellStyle name="Normal 2 5 2 2 33 2 2" xfId="14005"/>
    <cellStyle name="Normal 2 5 2 2 33 2 3" xfId="14006"/>
    <cellStyle name="Normal 2 5 2 2 33 3" xfId="14007"/>
    <cellStyle name="Normal 2 5 2 2 33 3 2" xfId="14008"/>
    <cellStyle name="Normal 2 5 2 2 33 3 3" xfId="14009"/>
    <cellStyle name="Normal 2 5 2 2 33 4" xfId="14010"/>
    <cellStyle name="Normal 2 5 2 2 33 5" xfId="14011"/>
    <cellStyle name="Normal 2 5 2 2 34" xfId="14012"/>
    <cellStyle name="Normal 2 5 2 2 34 2" xfId="14013"/>
    <cellStyle name="Normal 2 5 2 2 34 2 2" xfId="14014"/>
    <cellStyle name="Normal 2 5 2 2 34 2 3" xfId="14015"/>
    <cellStyle name="Normal 2 5 2 2 34 3" xfId="14016"/>
    <cellStyle name="Normal 2 5 2 2 34 3 2" xfId="14017"/>
    <cellStyle name="Normal 2 5 2 2 34 3 3" xfId="14018"/>
    <cellStyle name="Normal 2 5 2 2 34 4" xfId="14019"/>
    <cellStyle name="Normal 2 5 2 2 34 5" xfId="14020"/>
    <cellStyle name="Normal 2 5 2 2 35" xfId="14021"/>
    <cellStyle name="Normal 2 5 2 2 35 2" xfId="14022"/>
    <cellStyle name="Normal 2 5 2 2 35 2 2" xfId="14023"/>
    <cellStyle name="Normal 2 5 2 2 35 2 3" xfId="14024"/>
    <cellStyle name="Normal 2 5 2 2 35 3" xfId="14025"/>
    <cellStyle name="Normal 2 5 2 2 35 3 2" xfId="14026"/>
    <cellStyle name="Normal 2 5 2 2 35 3 3" xfId="14027"/>
    <cellStyle name="Normal 2 5 2 2 35 4" xfId="14028"/>
    <cellStyle name="Normal 2 5 2 2 35 5" xfId="14029"/>
    <cellStyle name="Normal 2 5 2 2 36" xfId="14030"/>
    <cellStyle name="Normal 2 5 2 2 36 2" xfId="14031"/>
    <cellStyle name="Normal 2 5 2 2 36 2 2" xfId="14032"/>
    <cellStyle name="Normal 2 5 2 2 36 2 3" xfId="14033"/>
    <cellStyle name="Normal 2 5 2 2 36 3" xfId="14034"/>
    <cellStyle name="Normal 2 5 2 2 36 3 2" xfId="14035"/>
    <cellStyle name="Normal 2 5 2 2 36 3 3" xfId="14036"/>
    <cellStyle name="Normal 2 5 2 2 36 4" xfId="14037"/>
    <cellStyle name="Normal 2 5 2 2 36 5" xfId="14038"/>
    <cellStyle name="Normal 2 5 2 2 37" xfId="14039"/>
    <cellStyle name="Normal 2 5 2 2 37 2" xfId="14040"/>
    <cellStyle name="Normal 2 5 2 2 37 2 2" xfId="14041"/>
    <cellStyle name="Normal 2 5 2 2 37 2 3" xfId="14042"/>
    <cellStyle name="Normal 2 5 2 2 37 3" xfId="14043"/>
    <cellStyle name="Normal 2 5 2 2 37 3 2" xfId="14044"/>
    <cellStyle name="Normal 2 5 2 2 37 3 3" xfId="14045"/>
    <cellStyle name="Normal 2 5 2 2 37 4" xfId="14046"/>
    <cellStyle name="Normal 2 5 2 2 37 5" xfId="14047"/>
    <cellStyle name="Normal 2 5 2 2 38" xfId="14048"/>
    <cellStyle name="Normal 2 5 2 2 38 2" xfId="14049"/>
    <cellStyle name="Normal 2 5 2 2 38 2 2" xfId="14050"/>
    <cellStyle name="Normal 2 5 2 2 38 2 3" xfId="14051"/>
    <cellStyle name="Normal 2 5 2 2 38 3" xfId="14052"/>
    <cellStyle name="Normal 2 5 2 2 38 3 2" xfId="14053"/>
    <cellStyle name="Normal 2 5 2 2 38 3 3" xfId="14054"/>
    <cellStyle name="Normal 2 5 2 2 38 4" xfId="14055"/>
    <cellStyle name="Normal 2 5 2 2 38 5" xfId="14056"/>
    <cellStyle name="Normal 2 5 2 2 39" xfId="14057"/>
    <cellStyle name="Normal 2 5 2 2 39 2" xfId="14058"/>
    <cellStyle name="Normal 2 5 2 2 39 2 2" xfId="14059"/>
    <cellStyle name="Normal 2 5 2 2 39 2 3" xfId="14060"/>
    <cellStyle name="Normal 2 5 2 2 39 3" xfId="14061"/>
    <cellStyle name="Normal 2 5 2 2 39 3 2" xfId="14062"/>
    <cellStyle name="Normal 2 5 2 2 39 3 3" xfId="14063"/>
    <cellStyle name="Normal 2 5 2 2 39 4" xfId="14064"/>
    <cellStyle name="Normal 2 5 2 2 39 5" xfId="14065"/>
    <cellStyle name="Normal 2 5 2 2 4" xfId="14066"/>
    <cellStyle name="Normal 2 5 2 2 4 2" xfId="14067"/>
    <cellStyle name="Normal 2 5 2 2 4 2 2" xfId="14068"/>
    <cellStyle name="Normal 2 5 2 2 4 2 3" xfId="14069"/>
    <cellStyle name="Normal 2 5 2 2 4 3" xfId="14070"/>
    <cellStyle name="Normal 2 5 2 2 4 3 2" xfId="14071"/>
    <cellStyle name="Normal 2 5 2 2 4 3 3" xfId="14072"/>
    <cellStyle name="Normal 2 5 2 2 4 4" xfId="14073"/>
    <cellStyle name="Normal 2 5 2 2 4 5" xfId="14074"/>
    <cellStyle name="Normal 2 5 2 2 40" xfId="14075"/>
    <cellStyle name="Normal 2 5 2 2 40 2" xfId="14076"/>
    <cellStyle name="Normal 2 5 2 2 40 2 2" xfId="14077"/>
    <cellStyle name="Normal 2 5 2 2 40 2 3" xfId="14078"/>
    <cellStyle name="Normal 2 5 2 2 40 3" xfId="14079"/>
    <cellStyle name="Normal 2 5 2 2 40 3 2" xfId="14080"/>
    <cellStyle name="Normal 2 5 2 2 40 3 3" xfId="14081"/>
    <cellStyle name="Normal 2 5 2 2 40 4" xfId="14082"/>
    <cellStyle name="Normal 2 5 2 2 40 5" xfId="14083"/>
    <cellStyle name="Normal 2 5 2 2 41" xfId="14084"/>
    <cellStyle name="Normal 2 5 2 2 41 2" xfId="14085"/>
    <cellStyle name="Normal 2 5 2 2 41 2 2" xfId="14086"/>
    <cellStyle name="Normal 2 5 2 2 41 2 3" xfId="14087"/>
    <cellStyle name="Normal 2 5 2 2 41 3" xfId="14088"/>
    <cellStyle name="Normal 2 5 2 2 41 3 2" xfId="14089"/>
    <cellStyle name="Normal 2 5 2 2 41 3 3" xfId="14090"/>
    <cellStyle name="Normal 2 5 2 2 41 4" xfId="14091"/>
    <cellStyle name="Normal 2 5 2 2 41 5" xfId="14092"/>
    <cellStyle name="Normal 2 5 2 2 42" xfId="14093"/>
    <cellStyle name="Normal 2 5 2 2 42 2" xfId="14094"/>
    <cellStyle name="Normal 2 5 2 2 42 2 2" xfId="14095"/>
    <cellStyle name="Normal 2 5 2 2 42 2 3" xfId="14096"/>
    <cellStyle name="Normal 2 5 2 2 42 3" xfId="14097"/>
    <cellStyle name="Normal 2 5 2 2 42 3 2" xfId="14098"/>
    <cellStyle name="Normal 2 5 2 2 42 3 3" xfId="14099"/>
    <cellStyle name="Normal 2 5 2 2 42 4" xfId="14100"/>
    <cellStyle name="Normal 2 5 2 2 42 5" xfId="14101"/>
    <cellStyle name="Normal 2 5 2 2 43" xfId="14102"/>
    <cellStyle name="Normal 2 5 2 2 43 2" xfId="14103"/>
    <cellStyle name="Normal 2 5 2 2 43 2 2" xfId="14104"/>
    <cellStyle name="Normal 2 5 2 2 43 2 3" xfId="14105"/>
    <cellStyle name="Normal 2 5 2 2 43 3" xfId="14106"/>
    <cellStyle name="Normal 2 5 2 2 43 3 2" xfId="14107"/>
    <cellStyle name="Normal 2 5 2 2 43 3 3" xfId="14108"/>
    <cellStyle name="Normal 2 5 2 2 43 4" xfId="14109"/>
    <cellStyle name="Normal 2 5 2 2 43 5" xfId="14110"/>
    <cellStyle name="Normal 2 5 2 2 44" xfId="14111"/>
    <cellStyle name="Normal 2 5 2 2 44 2" xfId="14112"/>
    <cellStyle name="Normal 2 5 2 2 44 2 2" xfId="14113"/>
    <cellStyle name="Normal 2 5 2 2 44 2 3" xfId="14114"/>
    <cellStyle name="Normal 2 5 2 2 44 3" xfId="14115"/>
    <cellStyle name="Normal 2 5 2 2 44 3 2" xfId="14116"/>
    <cellStyle name="Normal 2 5 2 2 44 3 3" xfId="14117"/>
    <cellStyle name="Normal 2 5 2 2 44 4" xfId="14118"/>
    <cellStyle name="Normal 2 5 2 2 44 5" xfId="14119"/>
    <cellStyle name="Normal 2 5 2 2 45" xfId="14120"/>
    <cellStyle name="Normal 2 5 2 2 45 2" xfId="14121"/>
    <cellStyle name="Normal 2 5 2 2 45 2 2" xfId="14122"/>
    <cellStyle name="Normal 2 5 2 2 45 2 3" xfId="14123"/>
    <cellStyle name="Normal 2 5 2 2 45 3" xfId="14124"/>
    <cellStyle name="Normal 2 5 2 2 45 3 2" xfId="14125"/>
    <cellStyle name="Normal 2 5 2 2 45 3 3" xfId="14126"/>
    <cellStyle name="Normal 2 5 2 2 45 4" xfId="14127"/>
    <cellStyle name="Normal 2 5 2 2 45 5" xfId="14128"/>
    <cellStyle name="Normal 2 5 2 2 46" xfId="14129"/>
    <cellStyle name="Normal 2 5 2 2 46 2" xfId="14130"/>
    <cellStyle name="Normal 2 5 2 2 46 2 2" xfId="14131"/>
    <cellStyle name="Normal 2 5 2 2 46 2 3" xfId="14132"/>
    <cellStyle name="Normal 2 5 2 2 46 3" xfId="14133"/>
    <cellStyle name="Normal 2 5 2 2 46 3 2" xfId="14134"/>
    <cellStyle name="Normal 2 5 2 2 46 3 3" xfId="14135"/>
    <cellStyle name="Normal 2 5 2 2 46 4" xfId="14136"/>
    <cellStyle name="Normal 2 5 2 2 46 5" xfId="14137"/>
    <cellStyle name="Normal 2 5 2 2 47" xfId="14138"/>
    <cellStyle name="Normal 2 5 2 2 47 2" xfId="14139"/>
    <cellStyle name="Normal 2 5 2 2 47 2 2" xfId="14140"/>
    <cellStyle name="Normal 2 5 2 2 47 2 3" xfId="14141"/>
    <cellStyle name="Normal 2 5 2 2 47 3" xfId="14142"/>
    <cellStyle name="Normal 2 5 2 2 47 3 2" xfId="14143"/>
    <cellStyle name="Normal 2 5 2 2 47 3 3" xfId="14144"/>
    <cellStyle name="Normal 2 5 2 2 47 4" xfId="14145"/>
    <cellStyle name="Normal 2 5 2 2 47 5" xfId="14146"/>
    <cellStyle name="Normal 2 5 2 2 48" xfId="14147"/>
    <cellStyle name="Normal 2 5 2 2 48 2" xfId="14148"/>
    <cellStyle name="Normal 2 5 2 2 48 2 2" xfId="14149"/>
    <cellStyle name="Normal 2 5 2 2 48 2 3" xfId="14150"/>
    <cellStyle name="Normal 2 5 2 2 48 3" xfId="14151"/>
    <cellStyle name="Normal 2 5 2 2 48 3 2" xfId="14152"/>
    <cellStyle name="Normal 2 5 2 2 48 3 3" xfId="14153"/>
    <cellStyle name="Normal 2 5 2 2 48 4" xfId="14154"/>
    <cellStyle name="Normal 2 5 2 2 48 5" xfId="14155"/>
    <cellStyle name="Normal 2 5 2 2 49" xfId="14156"/>
    <cellStyle name="Normal 2 5 2 2 49 2" xfId="14157"/>
    <cellStyle name="Normal 2 5 2 2 49 2 2" xfId="14158"/>
    <cellStyle name="Normal 2 5 2 2 49 2 3" xfId="14159"/>
    <cellStyle name="Normal 2 5 2 2 49 3" xfId="14160"/>
    <cellStyle name="Normal 2 5 2 2 49 3 2" xfId="14161"/>
    <cellStyle name="Normal 2 5 2 2 49 3 3" xfId="14162"/>
    <cellStyle name="Normal 2 5 2 2 49 4" xfId="14163"/>
    <cellStyle name="Normal 2 5 2 2 49 5" xfId="14164"/>
    <cellStyle name="Normal 2 5 2 2 5" xfId="14165"/>
    <cellStyle name="Normal 2 5 2 2 5 2" xfId="14166"/>
    <cellStyle name="Normal 2 5 2 2 5 2 2" xfId="14167"/>
    <cellStyle name="Normal 2 5 2 2 5 2 3" xfId="14168"/>
    <cellStyle name="Normal 2 5 2 2 5 3" xfId="14169"/>
    <cellStyle name="Normal 2 5 2 2 5 3 2" xfId="14170"/>
    <cellStyle name="Normal 2 5 2 2 5 3 3" xfId="14171"/>
    <cellStyle name="Normal 2 5 2 2 5 4" xfId="14172"/>
    <cellStyle name="Normal 2 5 2 2 5 5" xfId="14173"/>
    <cellStyle name="Normal 2 5 2 2 50" xfId="14174"/>
    <cellStyle name="Normal 2 5 2 2 50 2" xfId="14175"/>
    <cellStyle name="Normal 2 5 2 2 50 2 2" xfId="14176"/>
    <cellStyle name="Normal 2 5 2 2 50 2 3" xfId="14177"/>
    <cellStyle name="Normal 2 5 2 2 50 3" xfId="14178"/>
    <cellStyle name="Normal 2 5 2 2 50 3 2" xfId="14179"/>
    <cellStyle name="Normal 2 5 2 2 50 3 3" xfId="14180"/>
    <cellStyle name="Normal 2 5 2 2 50 4" xfId="14181"/>
    <cellStyle name="Normal 2 5 2 2 50 5" xfId="14182"/>
    <cellStyle name="Normal 2 5 2 2 51" xfId="14183"/>
    <cellStyle name="Normal 2 5 2 2 51 2" xfId="14184"/>
    <cellStyle name="Normal 2 5 2 2 51 2 2" xfId="14185"/>
    <cellStyle name="Normal 2 5 2 2 51 2 3" xfId="14186"/>
    <cellStyle name="Normal 2 5 2 2 51 3" xfId="14187"/>
    <cellStyle name="Normal 2 5 2 2 51 3 2" xfId="14188"/>
    <cellStyle name="Normal 2 5 2 2 51 3 3" xfId="14189"/>
    <cellStyle name="Normal 2 5 2 2 51 4" xfId="14190"/>
    <cellStyle name="Normal 2 5 2 2 51 5" xfId="14191"/>
    <cellStyle name="Normal 2 5 2 2 52" xfId="14192"/>
    <cellStyle name="Normal 2 5 2 2 52 2" xfId="14193"/>
    <cellStyle name="Normal 2 5 2 2 52 2 2" xfId="14194"/>
    <cellStyle name="Normal 2 5 2 2 52 2 3" xfId="14195"/>
    <cellStyle name="Normal 2 5 2 2 52 3" xfId="14196"/>
    <cellStyle name="Normal 2 5 2 2 52 3 2" xfId="14197"/>
    <cellStyle name="Normal 2 5 2 2 52 3 3" xfId="14198"/>
    <cellStyle name="Normal 2 5 2 2 52 4" xfId="14199"/>
    <cellStyle name="Normal 2 5 2 2 52 5" xfId="14200"/>
    <cellStyle name="Normal 2 5 2 2 53" xfId="14201"/>
    <cellStyle name="Normal 2 5 2 2 53 2" xfId="14202"/>
    <cellStyle name="Normal 2 5 2 2 53 2 2" xfId="14203"/>
    <cellStyle name="Normal 2 5 2 2 53 2 3" xfId="14204"/>
    <cellStyle name="Normal 2 5 2 2 53 3" xfId="14205"/>
    <cellStyle name="Normal 2 5 2 2 53 3 2" xfId="14206"/>
    <cellStyle name="Normal 2 5 2 2 53 3 3" xfId="14207"/>
    <cellStyle name="Normal 2 5 2 2 53 4" xfId="14208"/>
    <cellStyle name="Normal 2 5 2 2 53 5" xfId="14209"/>
    <cellStyle name="Normal 2 5 2 2 54" xfId="14210"/>
    <cellStyle name="Normal 2 5 2 2 54 2" xfId="14211"/>
    <cellStyle name="Normal 2 5 2 2 54 2 2" xfId="14212"/>
    <cellStyle name="Normal 2 5 2 2 54 2 3" xfId="14213"/>
    <cellStyle name="Normal 2 5 2 2 54 3" xfId="14214"/>
    <cellStyle name="Normal 2 5 2 2 54 3 2" xfId="14215"/>
    <cellStyle name="Normal 2 5 2 2 54 3 3" xfId="14216"/>
    <cellStyle name="Normal 2 5 2 2 54 4" xfId="14217"/>
    <cellStyle name="Normal 2 5 2 2 54 5" xfId="14218"/>
    <cellStyle name="Normal 2 5 2 2 55" xfId="14219"/>
    <cellStyle name="Normal 2 5 2 2 55 2" xfId="14220"/>
    <cellStyle name="Normal 2 5 2 2 55 2 2" xfId="14221"/>
    <cellStyle name="Normal 2 5 2 2 55 2 3" xfId="14222"/>
    <cellStyle name="Normal 2 5 2 2 55 3" xfId="14223"/>
    <cellStyle name="Normal 2 5 2 2 55 3 2" xfId="14224"/>
    <cellStyle name="Normal 2 5 2 2 55 3 3" xfId="14225"/>
    <cellStyle name="Normal 2 5 2 2 55 4" xfId="14226"/>
    <cellStyle name="Normal 2 5 2 2 55 5" xfId="14227"/>
    <cellStyle name="Normal 2 5 2 2 56" xfId="14228"/>
    <cellStyle name="Normal 2 5 2 2 56 2" xfId="14229"/>
    <cellStyle name="Normal 2 5 2 2 56 3" xfId="14230"/>
    <cellStyle name="Normal 2 5 2 2 57" xfId="14231"/>
    <cellStyle name="Normal 2 5 2 2 57 2" xfId="14232"/>
    <cellStyle name="Normal 2 5 2 2 57 3" xfId="14233"/>
    <cellStyle name="Normal 2 5 2 2 58" xfId="14234"/>
    <cellStyle name="Normal 2 5 2 2 59" xfId="14235"/>
    <cellStyle name="Normal 2 5 2 2 6" xfId="14236"/>
    <cellStyle name="Normal 2 5 2 2 6 2" xfId="14237"/>
    <cellStyle name="Normal 2 5 2 2 6 2 2" xfId="14238"/>
    <cellStyle name="Normal 2 5 2 2 6 2 3" xfId="14239"/>
    <cellStyle name="Normal 2 5 2 2 6 3" xfId="14240"/>
    <cellStyle name="Normal 2 5 2 2 6 3 2" xfId="14241"/>
    <cellStyle name="Normal 2 5 2 2 6 3 3" xfId="14242"/>
    <cellStyle name="Normal 2 5 2 2 6 4" xfId="14243"/>
    <cellStyle name="Normal 2 5 2 2 6 5" xfId="14244"/>
    <cellStyle name="Normal 2 5 2 2 7" xfId="14245"/>
    <cellStyle name="Normal 2 5 2 2 7 2" xfId="14246"/>
    <cellStyle name="Normal 2 5 2 2 7 2 2" xfId="14247"/>
    <cellStyle name="Normal 2 5 2 2 7 2 3" xfId="14248"/>
    <cellStyle name="Normal 2 5 2 2 7 3" xfId="14249"/>
    <cellStyle name="Normal 2 5 2 2 7 3 2" xfId="14250"/>
    <cellStyle name="Normal 2 5 2 2 7 3 3" xfId="14251"/>
    <cellStyle name="Normal 2 5 2 2 7 4" xfId="14252"/>
    <cellStyle name="Normal 2 5 2 2 7 5" xfId="14253"/>
    <cellStyle name="Normal 2 5 2 2 8" xfId="14254"/>
    <cellStyle name="Normal 2 5 2 2 8 2" xfId="14255"/>
    <cellStyle name="Normal 2 5 2 2 8 2 2" xfId="14256"/>
    <cellStyle name="Normal 2 5 2 2 8 2 3" xfId="14257"/>
    <cellStyle name="Normal 2 5 2 2 8 3" xfId="14258"/>
    <cellStyle name="Normal 2 5 2 2 8 3 2" xfId="14259"/>
    <cellStyle name="Normal 2 5 2 2 8 3 3" xfId="14260"/>
    <cellStyle name="Normal 2 5 2 2 8 4" xfId="14261"/>
    <cellStyle name="Normal 2 5 2 2 8 5" xfId="14262"/>
    <cellStyle name="Normal 2 5 2 2 9" xfId="14263"/>
    <cellStyle name="Normal 2 5 2 2 9 2" xfId="14264"/>
    <cellStyle name="Normal 2 5 2 2 9 2 2" xfId="14265"/>
    <cellStyle name="Normal 2 5 2 2 9 2 3" xfId="14266"/>
    <cellStyle name="Normal 2 5 2 2 9 3" xfId="14267"/>
    <cellStyle name="Normal 2 5 2 2 9 3 2" xfId="14268"/>
    <cellStyle name="Normal 2 5 2 2 9 3 3" xfId="14269"/>
    <cellStyle name="Normal 2 5 2 2 9 4" xfId="14270"/>
    <cellStyle name="Normal 2 5 2 2 9 5" xfId="14271"/>
    <cellStyle name="Normal 2 5 2 20" xfId="14272"/>
    <cellStyle name="Normal 2 5 2 20 2" xfId="14273"/>
    <cellStyle name="Normal 2 5 2 20 2 2" xfId="14274"/>
    <cellStyle name="Normal 2 5 2 20 2 3" xfId="14275"/>
    <cellStyle name="Normal 2 5 2 20 3" xfId="14276"/>
    <cellStyle name="Normal 2 5 2 20 3 2" xfId="14277"/>
    <cellStyle name="Normal 2 5 2 20 3 3" xfId="14278"/>
    <cellStyle name="Normal 2 5 2 20 4" xfId="14279"/>
    <cellStyle name="Normal 2 5 2 20 5" xfId="14280"/>
    <cellStyle name="Normal 2 5 2 21" xfId="14281"/>
    <cellStyle name="Normal 2 5 2 21 2" xfId="14282"/>
    <cellStyle name="Normal 2 5 2 21 2 2" xfId="14283"/>
    <cellStyle name="Normal 2 5 2 21 2 3" xfId="14284"/>
    <cellStyle name="Normal 2 5 2 21 3" xfId="14285"/>
    <cellStyle name="Normal 2 5 2 21 3 2" xfId="14286"/>
    <cellStyle name="Normal 2 5 2 21 3 3" xfId="14287"/>
    <cellStyle name="Normal 2 5 2 21 4" xfId="14288"/>
    <cellStyle name="Normal 2 5 2 21 5" xfId="14289"/>
    <cellStyle name="Normal 2 5 2 22" xfId="14290"/>
    <cellStyle name="Normal 2 5 2 22 2" xfId="14291"/>
    <cellStyle name="Normal 2 5 2 22 2 2" xfId="14292"/>
    <cellStyle name="Normal 2 5 2 22 2 3" xfId="14293"/>
    <cellStyle name="Normal 2 5 2 22 3" xfId="14294"/>
    <cellStyle name="Normal 2 5 2 22 3 2" xfId="14295"/>
    <cellStyle name="Normal 2 5 2 22 3 3" xfId="14296"/>
    <cellStyle name="Normal 2 5 2 22 4" xfId="14297"/>
    <cellStyle name="Normal 2 5 2 22 5" xfId="14298"/>
    <cellStyle name="Normal 2 5 2 23" xfId="14299"/>
    <cellStyle name="Normal 2 5 2 23 2" xfId="14300"/>
    <cellStyle name="Normal 2 5 2 23 2 2" xfId="14301"/>
    <cellStyle name="Normal 2 5 2 23 2 3" xfId="14302"/>
    <cellStyle name="Normal 2 5 2 23 3" xfId="14303"/>
    <cellStyle name="Normal 2 5 2 23 3 2" xfId="14304"/>
    <cellStyle name="Normal 2 5 2 23 3 3" xfId="14305"/>
    <cellStyle name="Normal 2 5 2 23 4" xfId="14306"/>
    <cellStyle name="Normal 2 5 2 23 5" xfId="14307"/>
    <cellStyle name="Normal 2 5 2 24" xfId="14308"/>
    <cellStyle name="Normal 2 5 2 24 2" xfId="14309"/>
    <cellStyle name="Normal 2 5 2 24 2 2" xfId="14310"/>
    <cellStyle name="Normal 2 5 2 24 2 3" xfId="14311"/>
    <cellStyle name="Normal 2 5 2 24 3" xfId="14312"/>
    <cellStyle name="Normal 2 5 2 24 3 2" xfId="14313"/>
    <cellStyle name="Normal 2 5 2 24 3 3" xfId="14314"/>
    <cellStyle name="Normal 2 5 2 24 4" xfId="14315"/>
    <cellStyle name="Normal 2 5 2 24 5" xfId="14316"/>
    <cellStyle name="Normal 2 5 2 25" xfId="14317"/>
    <cellStyle name="Normal 2 5 2 25 2" xfId="14318"/>
    <cellStyle name="Normal 2 5 2 25 2 2" xfId="14319"/>
    <cellStyle name="Normal 2 5 2 25 2 3" xfId="14320"/>
    <cellStyle name="Normal 2 5 2 25 3" xfId="14321"/>
    <cellStyle name="Normal 2 5 2 25 3 2" xfId="14322"/>
    <cellStyle name="Normal 2 5 2 25 3 3" xfId="14323"/>
    <cellStyle name="Normal 2 5 2 25 4" xfId="14324"/>
    <cellStyle name="Normal 2 5 2 25 5" xfId="14325"/>
    <cellStyle name="Normal 2 5 2 26" xfId="14326"/>
    <cellStyle name="Normal 2 5 2 26 2" xfId="14327"/>
    <cellStyle name="Normal 2 5 2 26 2 2" xfId="14328"/>
    <cellStyle name="Normal 2 5 2 26 2 3" xfId="14329"/>
    <cellStyle name="Normal 2 5 2 26 3" xfId="14330"/>
    <cellStyle name="Normal 2 5 2 26 3 2" xfId="14331"/>
    <cellStyle name="Normal 2 5 2 26 3 3" xfId="14332"/>
    <cellStyle name="Normal 2 5 2 26 4" xfId="14333"/>
    <cellStyle name="Normal 2 5 2 26 5" xfId="14334"/>
    <cellStyle name="Normal 2 5 2 27" xfId="14335"/>
    <cellStyle name="Normal 2 5 2 27 2" xfId="14336"/>
    <cellStyle name="Normal 2 5 2 27 2 2" xfId="14337"/>
    <cellStyle name="Normal 2 5 2 27 2 3" xfId="14338"/>
    <cellStyle name="Normal 2 5 2 27 3" xfId="14339"/>
    <cellStyle name="Normal 2 5 2 27 3 2" xfId="14340"/>
    <cellStyle name="Normal 2 5 2 27 3 3" xfId="14341"/>
    <cellStyle name="Normal 2 5 2 27 4" xfId="14342"/>
    <cellStyle name="Normal 2 5 2 27 5" xfId="14343"/>
    <cellStyle name="Normal 2 5 2 28" xfId="14344"/>
    <cellStyle name="Normal 2 5 2 28 2" xfId="14345"/>
    <cellStyle name="Normal 2 5 2 28 2 2" xfId="14346"/>
    <cellStyle name="Normal 2 5 2 28 2 3" xfId="14347"/>
    <cellStyle name="Normal 2 5 2 28 3" xfId="14348"/>
    <cellStyle name="Normal 2 5 2 28 3 2" xfId="14349"/>
    <cellStyle name="Normal 2 5 2 28 3 3" xfId="14350"/>
    <cellStyle name="Normal 2 5 2 28 4" xfId="14351"/>
    <cellStyle name="Normal 2 5 2 28 5" xfId="14352"/>
    <cellStyle name="Normal 2 5 2 29" xfId="14353"/>
    <cellStyle name="Normal 2 5 2 29 2" xfId="14354"/>
    <cellStyle name="Normal 2 5 2 29 2 2" xfId="14355"/>
    <cellStyle name="Normal 2 5 2 29 2 3" xfId="14356"/>
    <cellStyle name="Normal 2 5 2 29 3" xfId="14357"/>
    <cellStyle name="Normal 2 5 2 29 3 2" xfId="14358"/>
    <cellStyle name="Normal 2 5 2 29 3 3" xfId="14359"/>
    <cellStyle name="Normal 2 5 2 29 4" xfId="14360"/>
    <cellStyle name="Normal 2 5 2 29 5" xfId="14361"/>
    <cellStyle name="Normal 2 5 2 3" xfId="14362"/>
    <cellStyle name="Normal 2 5 2 3 2" xfId="14363"/>
    <cellStyle name="Normal 2 5 2 3 2 2" xfId="14364"/>
    <cellStyle name="Normal 2 5 2 3 2 3" xfId="14365"/>
    <cellStyle name="Normal 2 5 2 3 3" xfId="14366"/>
    <cellStyle name="Normal 2 5 2 3 3 2" xfId="14367"/>
    <cellStyle name="Normal 2 5 2 3 3 3" xfId="14368"/>
    <cellStyle name="Normal 2 5 2 3 4" xfId="14369"/>
    <cellStyle name="Normal 2 5 2 3 5" xfId="14370"/>
    <cellStyle name="Normal 2 5 2 30" xfId="14371"/>
    <cellStyle name="Normal 2 5 2 30 2" xfId="14372"/>
    <cellStyle name="Normal 2 5 2 30 2 2" xfId="14373"/>
    <cellStyle name="Normal 2 5 2 30 2 3" xfId="14374"/>
    <cellStyle name="Normal 2 5 2 30 3" xfId="14375"/>
    <cellStyle name="Normal 2 5 2 30 3 2" xfId="14376"/>
    <cellStyle name="Normal 2 5 2 30 3 3" xfId="14377"/>
    <cellStyle name="Normal 2 5 2 30 4" xfId="14378"/>
    <cellStyle name="Normal 2 5 2 30 5" xfId="14379"/>
    <cellStyle name="Normal 2 5 2 31" xfId="14380"/>
    <cellStyle name="Normal 2 5 2 31 2" xfId="14381"/>
    <cellStyle name="Normal 2 5 2 31 2 2" xfId="14382"/>
    <cellStyle name="Normal 2 5 2 31 2 3" xfId="14383"/>
    <cellStyle name="Normal 2 5 2 31 3" xfId="14384"/>
    <cellStyle name="Normal 2 5 2 31 3 2" xfId="14385"/>
    <cellStyle name="Normal 2 5 2 31 3 3" xfId="14386"/>
    <cellStyle name="Normal 2 5 2 31 4" xfId="14387"/>
    <cellStyle name="Normal 2 5 2 31 5" xfId="14388"/>
    <cellStyle name="Normal 2 5 2 32" xfId="14389"/>
    <cellStyle name="Normal 2 5 2 32 2" xfId="14390"/>
    <cellStyle name="Normal 2 5 2 32 2 2" xfId="14391"/>
    <cellStyle name="Normal 2 5 2 32 2 3" xfId="14392"/>
    <cellStyle name="Normal 2 5 2 32 3" xfId="14393"/>
    <cellStyle name="Normal 2 5 2 32 3 2" xfId="14394"/>
    <cellStyle name="Normal 2 5 2 32 3 3" xfId="14395"/>
    <cellStyle name="Normal 2 5 2 32 4" xfId="14396"/>
    <cellStyle name="Normal 2 5 2 32 5" xfId="14397"/>
    <cellStyle name="Normal 2 5 2 33" xfId="14398"/>
    <cellStyle name="Normal 2 5 2 33 2" xfId="14399"/>
    <cellStyle name="Normal 2 5 2 33 2 2" xfId="14400"/>
    <cellStyle name="Normal 2 5 2 33 2 3" xfId="14401"/>
    <cellStyle name="Normal 2 5 2 33 3" xfId="14402"/>
    <cellStyle name="Normal 2 5 2 33 3 2" xfId="14403"/>
    <cellStyle name="Normal 2 5 2 33 3 3" xfId="14404"/>
    <cellStyle name="Normal 2 5 2 33 4" xfId="14405"/>
    <cellStyle name="Normal 2 5 2 33 5" xfId="14406"/>
    <cellStyle name="Normal 2 5 2 34" xfId="14407"/>
    <cellStyle name="Normal 2 5 2 34 2" xfId="14408"/>
    <cellStyle name="Normal 2 5 2 34 3" xfId="14409"/>
    <cellStyle name="Normal 2 5 2 35" xfId="14410"/>
    <cellStyle name="Normal 2 5 2 35 2" xfId="14411"/>
    <cellStyle name="Normal 2 5 2 35 3" xfId="14412"/>
    <cellStyle name="Normal 2 5 2 36" xfId="14413"/>
    <cellStyle name="Normal 2 5 2 37" xfId="14414"/>
    <cellStyle name="Normal 2 5 2 4" xfId="14415"/>
    <cellStyle name="Normal 2 5 2 4 2" xfId="14416"/>
    <cellStyle name="Normal 2 5 2 4 2 2" xfId="14417"/>
    <cellStyle name="Normal 2 5 2 4 2 3" xfId="14418"/>
    <cellStyle name="Normal 2 5 2 4 3" xfId="14419"/>
    <cellStyle name="Normal 2 5 2 4 3 2" xfId="14420"/>
    <cellStyle name="Normal 2 5 2 4 3 3" xfId="14421"/>
    <cellStyle name="Normal 2 5 2 4 4" xfId="14422"/>
    <cellStyle name="Normal 2 5 2 4 5" xfId="14423"/>
    <cellStyle name="Normal 2 5 2 5" xfId="14424"/>
    <cellStyle name="Normal 2 5 2 5 2" xfId="14425"/>
    <cellStyle name="Normal 2 5 2 5 2 2" xfId="14426"/>
    <cellStyle name="Normal 2 5 2 5 2 3" xfId="14427"/>
    <cellStyle name="Normal 2 5 2 5 3" xfId="14428"/>
    <cellStyle name="Normal 2 5 2 5 3 2" xfId="14429"/>
    <cellStyle name="Normal 2 5 2 5 3 3" xfId="14430"/>
    <cellStyle name="Normal 2 5 2 5 4" xfId="14431"/>
    <cellStyle name="Normal 2 5 2 5 5" xfId="14432"/>
    <cellStyle name="Normal 2 5 2 6" xfId="14433"/>
    <cellStyle name="Normal 2 5 2 6 2" xfId="14434"/>
    <cellStyle name="Normal 2 5 2 6 2 2" xfId="14435"/>
    <cellStyle name="Normal 2 5 2 6 2 3" xfId="14436"/>
    <cellStyle name="Normal 2 5 2 6 3" xfId="14437"/>
    <cellStyle name="Normal 2 5 2 6 3 2" xfId="14438"/>
    <cellStyle name="Normal 2 5 2 6 3 3" xfId="14439"/>
    <cellStyle name="Normal 2 5 2 6 4" xfId="14440"/>
    <cellStyle name="Normal 2 5 2 6 5" xfId="14441"/>
    <cellStyle name="Normal 2 5 2 7" xfId="14442"/>
    <cellStyle name="Normal 2 5 2 7 2" xfId="14443"/>
    <cellStyle name="Normal 2 5 2 7 2 2" xfId="14444"/>
    <cellStyle name="Normal 2 5 2 7 2 3" xfId="14445"/>
    <cellStyle name="Normal 2 5 2 7 3" xfId="14446"/>
    <cellStyle name="Normal 2 5 2 7 3 2" xfId="14447"/>
    <cellStyle name="Normal 2 5 2 7 3 3" xfId="14448"/>
    <cellStyle name="Normal 2 5 2 7 4" xfId="14449"/>
    <cellStyle name="Normal 2 5 2 7 5" xfId="14450"/>
    <cellStyle name="Normal 2 5 2 8" xfId="14451"/>
    <cellStyle name="Normal 2 5 2 8 2" xfId="14452"/>
    <cellStyle name="Normal 2 5 2 8 2 2" xfId="14453"/>
    <cellStyle name="Normal 2 5 2 8 2 3" xfId="14454"/>
    <cellStyle name="Normal 2 5 2 8 3" xfId="14455"/>
    <cellStyle name="Normal 2 5 2 8 3 2" xfId="14456"/>
    <cellStyle name="Normal 2 5 2 8 3 3" xfId="14457"/>
    <cellStyle name="Normal 2 5 2 8 4" xfId="14458"/>
    <cellStyle name="Normal 2 5 2 8 5" xfId="14459"/>
    <cellStyle name="Normal 2 5 2 9" xfId="14460"/>
    <cellStyle name="Normal 2 5 2 9 2" xfId="14461"/>
    <cellStyle name="Normal 2 5 2 9 2 2" xfId="14462"/>
    <cellStyle name="Normal 2 5 2 9 2 3" xfId="14463"/>
    <cellStyle name="Normal 2 5 2 9 3" xfId="14464"/>
    <cellStyle name="Normal 2 5 2 9 3 2" xfId="14465"/>
    <cellStyle name="Normal 2 5 2 9 3 3" xfId="14466"/>
    <cellStyle name="Normal 2 5 2 9 4" xfId="14467"/>
    <cellStyle name="Normal 2 5 2 9 5" xfId="14468"/>
    <cellStyle name="Normal 2 5 20" xfId="14469"/>
    <cellStyle name="Normal 2 5 20 2" xfId="14470"/>
    <cellStyle name="Normal 2 5 20 2 2" xfId="14471"/>
    <cellStyle name="Normal 2 5 20 2 3" xfId="14472"/>
    <cellStyle name="Normal 2 5 20 3" xfId="14473"/>
    <cellStyle name="Normal 2 5 20 3 2" xfId="14474"/>
    <cellStyle name="Normal 2 5 20 3 3" xfId="14475"/>
    <cellStyle name="Normal 2 5 20 4" xfId="14476"/>
    <cellStyle name="Normal 2 5 20 5" xfId="14477"/>
    <cellStyle name="Normal 2 5 21" xfId="14478"/>
    <cellStyle name="Normal 2 5 21 2" xfId="14479"/>
    <cellStyle name="Normal 2 5 21 2 2" xfId="14480"/>
    <cellStyle name="Normal 2 5 21 2 3" xfId="14481"/>
    <cellStyle name="Normal 2 5 21 3" xfId="14482"/>
    <cellStyle name="Normal 2 5 21 3 2" xfId="14483"/>
    <cellStyle name="Normal 2 5 21 3 3" xfId="14484"/>
    <cellStyle name="Normal 2 5 21 4" xfId="14485"/>
    <cellStyle name="Normal 2 5 21 5" xfId="14486"/>
    <cellStyle name="Normal 2 5 22" xfId="14487"/>
    <cellStyle name="Normal 2 5 22 2" xfId="14488"/>
    <cellStyle name="Normal 2 5 22 2 2" xfId="14489"/>
    <cellStyle name="Normal 2 5 22 2 3" xfId="14490"/>
    <cellStyle name="Normal 2 5 22 3" xfId="14491"/>
    <cellStyle name="Normal 2 5 22 3 2" xfId="14492"/>
    <cellStyle name="Normal 2 5 22 3 3" xfId="14493"/>
    <cellStyle name="Normal 2 5 22 4" xfId="14494"/>
    <cellStyle name="Normal 2 5 22 5" xfId="14495"/>
    <cellStyle name="Normal 2 5 23" xfId="14496"/>
    <cellStyle name="Normal 2 5 23 2" xfId="14497"/>
    <cellStyle name="Normal 2 5 23 2 2" xfId="14498"/>
    <cellStyle name="Normal 2 5 23 2 3" xfId="14499"/>
    <cellStyle name="Normal 2 5 23 3" xfId="14500"/>
    <cellStyle name="Normal 2 5 23 3 2" xfId="14501"/>
    <cellStyle name="Normal 2 5 23 3 3" xfId="14502"/>
    <cellStyle name="Normal 2 5 23 4" xfId="14503"/>
    <cellStyle name="Normal 2 5 23 5" xfId="14504"/>
    <cellStyle name="Normal 2 5 24" xfId="14505"/>
    <cellStyle name="Normal 2 5 24 2" xfId="14506"/>
    <cellStyle name="Normal 2 5 24 2 2" xfId="14507"/>
    <cellStyle name="Normal 2 5 24 2 3" xfId="14508"/>
    <cellStyle name="Normal 2 5 24 3" xfId="14509"/>
    <cellStyle name="Normal 2 5 24 3 2" xfId="14510"/>
    <cellStyle name="Normal 2 5 24 3 3" xfId="14511"/>
    <cellStyle name="Normal 2 5 24 4" xfId="14512"/>
    <cellStyle name="Normal 2 5 24 5" xfId="14513"/>
    <cellStyle name="Normal 2 5 25" xfId="14514"/>
    <cellStyle name="Normal 2 5 25 2" xfId="14515"/>
    <cellStyle name="Normal 2 5 25 2 2" xfId="14516"/>
    <cellStyle name="Normal 2 5 25 2 3" xfId="14517"/>
    <cellStyle name="Normal 2 5 25 3" xfId="14518"/>
    <cellStyle name="Normal 2 5 25 3 2" xfId="14519"/>
    <cellStyle name="Normal 2 5 25 3 3" xfId="14520"/>
    <cellStyle name="Normal 2 5 25 4" xfId="14521"/>
    <cellStyle name="Normal 2 5 25 5" xfId="14522"/>
    <cellStyle name="Normal 2 5 26" xfId="14523"/>
    <cellStyle name="Normal 2 5 26 2" xfId="14524"/>
    <cellStyle name="Normal 2 5 26 2 2" xfId="14525"/>
    <cellStyle name="Normal 2 5 26 2 3" xfId="14526"/>
    <cellStyle name="Normal 2 5 26 3" xfId="14527"/>
    <cellStyle name="Normal 2 5 26 3 2" xfId="14528"/>
    <cellStyle name="Normal 2 5 26 3 3" xfId="14529"/>
    <cellStyle name="Normal 2 5 26 4" xfId="14530"/>
    <cellStyle name="Normal 2 5 26 5" xfId="14531"/>
    <cellStyle name="Normal 2 5 27" xfId="14532"/>
    <cellStyle name="Normal 2 5 27 2" xfId="14533"/>
    <cellStyle name="Normal 2 5 27 2 2" xfId="14534"/>
    <cellStyle name="Normal 2 5 27 2 3" xfId="14535"/>
    <cellStyle name="Normal 2 5 27 3" xfId="14536"/>
    <cellStyle name="Normal 2 5 27 3 2" xfId="14537"/>
    <cellStyle name="Normal 2 5 27 3 3" xfId="14538"/>
    <cellStyle name="Normal 2 5 27 4" xfId="14539"/>
    <cellStyle name="Normal 2 5 27 5" xfId="14540"/>
    <cellStyle name="Normal 2 5 28" xfId="14541"/>
    <cellStyle name="Normal 2 5 28 2" xfId="14542"/>
    <cellStyle name="Normal 2 5 28 2 2" xfId="14543"/>
    <cellStyle name="Normal 2 5 28 2 3" xfId="14544"/>
    <cellStyle name="Normal 2 5 28 3" xfId="14545"/>
    <cellStyle name="Normal 2 5 28 3 2" xfId="14546"/>
    <cellStyle name="Normal 2 5 28 3 3" xfId="14547"/>
    <cellStyle name="Normal 2 5 28 4" xfId="14548"/>
    <cellStyle name="Normal 2 5 28 5" xfId="14549"/>
    <cellStyle name="Normal 2 5 29" xfId="14550"/>
    <cellStyle name="Normal 2 5 29 2" xfId="14551"/>
    <cellStyle name="Normal 2 5 29 2 2" xfId="14552"/>
    <cellStyle name="Normal 2 5 29 2 3" xfId="14553"/>
    <cellStyle name="Normal 2 5 29 3" xfId="14554"/>
    <cellStyle name="Normal 2 5 29 3 2" xfId="14555"/>
    <cellStyle name="Normal 2 5 29 3 3" xfId="14556"/>
    <cellStyle name="Normal 2 5 29 4" xfId="14557"/>
    <cellStyle name="Normal 2 5 29 5" xfId="14558"/>
    <cellStyle name="Normal 2 5 3" xfId="14559"/>
    <cellStyle name="Normal 2 5 3 2" xfId="14560"/>
    <cellStyle name="Normal 2 5 3 2 2" xfId="14561"/>
    <cellStyle name="Normal 2 5 3 2 3" xfId="14562"/>
    <cellStyle name="Normal 2 5 3 3" xfId="14563"/>
    <cellStyle name="Normal 2 5 3 3 2" xfId="14564"/>
    <cellStyle name="Normal 2 5 3 3 3" xfId="14565"/>
    <cellStyle name="Normal 2 5 3 4" xfId="14566"/>
    <cellStyle name="Normal 2 5 3 5" xfId="14567"/>
    <cellStyle name="Normal 2 5 30" xfId="14568"/>
    <cellStyle name="Normal 2 5 30 2" xfId="14569"/>
    <cellStyle name="Normal 2 5 30 2 2" xfId="14570"/>
    <cellStyle name="Normal 2 5 30 2 3" xfId="14571"/>
    <cellStyle name="Normal 2 5 30 3" xfId="14572"/>
    <cellStyle name="Normal 2 5 30 3 2" xfId="14573"/>
    <cellStyle name="Normal 2 5 30 3 3" xfId="14574"/>
    <cellStyle name="Normal 2 5 30 4" xfId="14575"/>
    <cellStyle name="Normal 2 5 30 5" xfId="14576"/>
    <cellStyle name="Normal 2 5 31" xfId="14577"/>
    <cellStyle name="Normal 2 5 31 2" xfId="14578"/>
    <cellStyle name="Normal 2 5 31 2 2" xfId="14579"/>
    <cellStyle name="Normal 2 5 31 2 3" xfId="14580"/>
    <cellStyle name="Normal 2 5 31 3" xfId="14581"/>
    <cellStyle name="Normal 2 5 31 3 2" xfId="14582"/>
    <cellStyle name="Normal 2 5 31 3 3" xfId="14583"/>
    <cellStyle name="Normal 2 5 31 4" xfId="14584"/>
    <cellStyle name="Normal 2 5 31 5" xfId="14585"/>
    <cellStyle name="Normal 2 5 32" xfId="14586"/>
    <cellStyle name="Normal 2 5 32 2" xfId="14587"/>
    <cellStyle name="Normal 2 5 32 2 2" xfId="14588"/>
    <cellStyle name="Normal 2 5 32 2 3" xfId="14589"/>
    <cellStyle name="Normal 2 5 32 3" xfId="14590"/>
    <cellStyle name="Normal 2 5 32 3 2" xfId="14591"/>
    <cellStyle name="Normal 2 5 32 3 3" xfId="14592"/>
    <cellStyle name="Normal 2 5 32 4" xfId="14593"/>
    <cellStyle name="Normal 2 5 32 5" xfId="14594"/>
    <cellStyle name="Normal 2 5 33" xfId="14595"/>
    <cellStyle name="Normal 2 5 33 2" xfId="14596"/>
    <cellStyle name="Normal 2 5 33 2 2" xfId="14597"/>
    <cellStyle name="Normal 2 5 33 2 3" xfId="14598"/>
    <cellStyle name="Normal 2 5 33 3" xfId="14599"/>
    <cellStyle name="Normal 2 5 33 3 2" xfId="14600"/>
    <cellStyle name="Normal 2 5 33 3 3" xfId="14601"/>
    <cellStyle name="Normal 2 5 33 4" xfId="14602"/>
    <cellStyle name="Normal 2 5 33 5" xfId="14603"/>
    <cellStyle name="Normal 2 5 34" xfId="14604"/>
    <cellStyle name="Normal 2 5 34 2" xfId="14605"/>
    <cellStyle name="Normal 2 5 34 2 2" xfId="14606"/>
    <cellStyle name="Normal 2 5 34 2 3" xfId="14607"/>
    <cellStyle name="Normal 2 5 34 3" xfId="14608"/>
    <cellStyle name="Normal 2 5 34 3 2" xfId="14609"/>
    <cellStyle name="Normal 2 5 34 3 3" xfId="14610"/>
    <cellStyle name="Normal 2 5 34 4" xfId="14611"/>
    <cellStyle name="Normal 2 5 34 5" xfId="14612"/>
    <cellStyle name="Normal 2 5 35" xfId="14613"/>
    <cellStyle name="Normal 2 5 35 2" xfId="14614"/>
    <cellStyle name="Normal 2 5 35 2 2" xfId="14615"/>
    <cellStyle name="Normal 2 5 35 2 3" xfId="14616"/>
    <cellStyle name="Normal 2 5 35 3" xfId="14617"/>
    <cellStyle name="Normal 2 5 35 3 2" xfId="14618"/>
    <cellStyle name="Normal 2 5 35 3 3" xfId="14619"/>
    <cellStyle name="Normal 2 5 35 4" xfId="14620"/>
    <cellStyle name="Normal 2 5 35 5" xfId="14621"/>
    <cellStyle name="Normal 2 5 36" xfId="14622"/>
    <cellStyle name="Normal 2 5 36 2" xfId="14623"/>
    <cellStyle name="Normal 2 5 36 2 2" xfId="14624"/>
    <cellStyle name="Normal 2 5 36 2 3" xfId="14625"/>
    <cellStyle name="Normal 2 5 36 3" xfId="14626"/>
    <cellStyle name="Normal 2 5 36 3 2" xfId="14627"/>
    <cellStyle name="Normal 2 5 36 3 3" xfId="14628"/>
    <cellStyle name="Normal 2 5 36 4" xfId="14629"/>
    <cellStyle name="Normal 2 5 36 5" xfId="14630"/>
    <cellStyle name="Normal 2 5 37" xfId="14631"/>
    <cellStyle name="Normal 2 5 37 2" xfId="14632"/>
    <cellStyle name="Normal 2 5 37 2 2" xfId="14633"/>
    <cellStyle name="Normal 2 5 37 2 3" xfId="14634"/>
    <cellStyle name="Normal 2 5 37 3" xfId="14635"/>
    <cellStyle name="Normal 2 5 37 3 2" xfId="14636"/>
    <cellStyle name="Normal 2 5 37 3 3" xfId="14637"/>
    <cellStyle name="Normal 2 5 37 4" xfId="14638"/>
    <cellStyle name="Normal 2 5 37 5" xfId="14639"/>
    <cellStyle name="Normal 2 5 38" xfId="14640"/>
    <cellStyle name="Normal 2 5 38 2" xfId="14641"/>
    <cellStyle name="Normal 2 5 38 2 2" xfId="14642"/>
    <cellStyle name="Normal 2 5 38 2 3" xfId="14643"/>
    <cellStyle name="Normal 2 5 38 3" xfId="14644"/>
    <cellStyle name="Normal 2 5 38 3 2" xfId="14645"/>
    <cellStyle name="Normal 2 5 38 3 3" xfId="14646"/>
    <cellStyle name="Normal 2 5 38 4" xfId="14647"/>
    <cellStyle name="Normal 2 5 38 5" xfId="14648"/>
    <cellStyle name="Normal 2 5 39" xfId="14649"/>
    <cellStyle name="Normal 2 5 39 2" xfId="14650"/>
    <cellStyle name="Normal 2 5 39 2 2" xfId="14651"/>
    <cellStyle name="Normal 2 5 39 2 3" xfId="14652"/>
    <cellStyle name="Normal 2 5 39 3" xfId="14653"/>
    <cellStyle name="Normal 2 5 39 3 2" xfId="14654"/>
    <cellStyle name="Normal 2 5 39 3 3" xfId="14655"/>
    <cellStyle name="Normal 2 5 39 4" xfId="14656"/>
    <cellStyle name="Normal 2 5 39 5" xfId="14657"/>
    <cellStyle name="Normal 2 5 4" xfId="14658"/>
    <cellStyle name="Normal 2 5 4 2" xfId="14659"/>
    <cellStyle name="Normal 2 5 4 2 2" xfId="14660"/>
    <cellStyle name="Normal 2 5 4 2 3" xfId="14661"/>
    <cellStyle name="Normal 2 5 4 3" xfId="14662"/>
    <cellStyle name="Normal 2 5 4 3 2" xfId="14663"/>
    <cellStyle name="Normal 2 5 4 3 3" xfId="14664"/>
    <cellStyle name="Normal 2 5 4 4" xfId="14665"/>
    <cellStyle name="Normal 2 5 4 5" xfId="14666"/>
    <cellStyle name="Normal 2 5 40" xfId="14667"/>
    <cellStyle name="Normal 2 5 40 2" xfId="14668"/>
    <cellStyle name="Normal 2 5 40 2 2" xfId="14669"/>
    <cellStyle name="Normal 2 5 40 2 3" xfId="14670"/>
    <cellStyle name="Normal 2 5 40 3" xfId="14671"/>
    <cellStyle name="Normal 2 5 40 3 2" xfId="14672"/>
    <cellStyle name="Normal 2 5 40 3 3" xfId="14673"/>
    <cellStyle name="Normal 2 5 40 4" xfId="14674"/>
    <cellStyle name="Normal 2 5 40 5" xfId="14675"/>
    <cellStyle name="Normal 2 5 41" xfId="14676"/>
    <cellStyle name="Normal 2 5 41 2" xfId="14677"/>
    <cellStyle name="Normal 2 5 41 2 2" xfId="14678"/>
    <cellStyle name="Normal 2 5 41 2 3" xfId="14679"/>
    <cellStyle name="Normal 2 5 41 3" xfId="14680"/>
    <cellStyle name="Normal 2 5 41 3 2" xfId="14681"/>
    <cellStyle name="Normal 2 5 41 3 3" xfId="14682"/>
    <cellStyle name="Normal 2 5 41 4" xfId="14683"/>
    <cellStyle name="Normal 2 5 41 5" xfId="14684"/>
    <cellStyle name="Normal 2 5 42" xfId="14685"/>
    <cellStyle name="Normal 2 5 42 2" xfId="14686"/>
    <cellStyle name="Normal 2 5 42 2 2" xfId="14687"/>
    <cellStyle name="Normal 2 5 42 2 3" xfId="14688"/>
    <cellStyle name="Normal 2 5 42 3" xfId="14689"/>
    <cellStyle name="Normal 2 5 42 3 2" xfId="14690"/>
    <cellStyle name="Normal 2 5 42 3 3" xfId="14691"/>
    <cellStyle name="Normal 2 5 42 4" xfId="14692"/>
    <cellStyle name="Normal 2 5 42 5" xfId="14693"/>
    <cellStyle name="Normal 2 5 43" xfId="14694"/>
    <cellStyle name="Normal 2 5 43 2" xfId="14695"/>
    <cellStyle name="Normal 2 5 43 2 2" xfId="14696"/>
    <cellStyle name="Normal 2 5 43 2 3" xfId="14697"/>
    <cellStyle name="Normal 2 5 43 3" xfId="14698"/>
    <cellStyle name="Normal 2 5 43 3 2" xfId="14699"/>
    <cellStyle name="Normal 2 5 43 3 3" xfId="14700"/>
    <cellStyle name="Normal 2 5 43 4" xfId="14701"/>
    <cellStyle name="Normal 2 5 43 5" xfId="14702"/>
    <cellStyle name="Normal 2 5 44" xfId="14703"/>
    <cellStyle name="Normal 2 5 44 2" xfId="14704"/>
    <cellStyle name="Normal 2 5 44 2 2" xfId="14705"/>
    <cellStyle name="Normal 2 5 44 2 3" xfId="14706"/>
    <cellStyle name="Normal 2 5 44 3" xfId="14707"/>
    <cellStyle name="Normal 2 5 44 3 2" xfId="14708"/>
    <cellStyle name="Normal 2 5 44 3 3" xfId="14709"/>
    <cellStyle name="Normal 2 5 44 4" xfId="14710"/>
    <cellStyle name="Normal 2 5 44 5" xfId="14711"/>
    <cellStyle name="Normal 2 5 45" xfId="14712"/>
    <cellStyle name="Normal 2 5 45 2" xfId="14713"/>
    <cellStyle name="Normal 2 5 45 2 2" xfId="14714"/>
    <cellStyle name="Normal 2 5 45 2 3" xfId="14715"/>
    <cellStyle name="Normal 2 5 45 3" xfId="14716"/>
    <cellStyle name="Normal 2 5 45 3 2" xfId="14717"/>
    <cellStyle name="Normal 2 5 45 3 3" xfId="14718"/>
    <cellStyle name="Normal 2 5 45 4" xfId="14719"/>
    <cellStyle name="Normal 2 5 45 5" xfId="14720"/>
    <cellStyle name="Normal 2 5 46" xfId="14721"/>
    <cellStyle name="Normal 2 5 46 2" xfId="14722"/>
    <cellStyle name="Normal 2 5 46 2 2" xfId="14723"/>
    <cellStyle name="Normal 2 5 46 2 3" xfId="14724"/>
    <cellStyle name="Normal 2 5 46 3" xfId="14725"/>
    <cellStyle name="Normal 2 5 46 3 2" xfId="14726"/>
    <cellStyle name="Normal 2 5 46 3 3" xfId="14727"/>
    <cellStyle name="Normal 2 5 46 4" xfId="14728"/>
    <cellStyle name="Normal 2 5 46 5" xfId="14729"/>
    <cellStyle name="Normal 2 5 47" xfId="14730"/>
    <cellStyle name="Normal 2 5 47 2" xfId="14731"/>
    <cellStyle name="Normal 2 5 47 2 2" xfId="14732"/>
    <cellStyle name="Normal 2 5 47 2 3" xfId="14733"/>
    <cellStyle name="Normal 2 5 47 3" xfId="14734"/>
    <cellStyle name="Normal 2 5 47 3 2" xfId="14735"/>
    <cellStyle name="Normal 2 5 47 3 3" xfId="14736"/>
    <cellStyle name="Normal 2 5 47 4" xfId="14737"/>
    <cellStyle name="Normal 2 5 47 5" xfId="14738"/>
    <cellStyle name="Normal 2 5 48" xfId="14739"/>
    <cellStyle name="Normal 2 5 48 2" xfId="14740"/>
    <cellStyle name="Normal 2 5 48 2 2" xfId="14741"/>
    <cellStyle name="Normal 2 5 48 2 3" xfId="14742"/>
    <cellStyle name="Normal 2 5 48 3" xfId="14743"/>
    <cellStyle name="Normal 2 5 48 3 2" xfId="14744"/>
    <cellStyle name="Normal 2 5 48 3 3" xfId="14745"/>
    <cellStyle name="Normal 2 5 48 4" xfId="14746"/>
    <cellStyle name="Normal 2 5 48 5" xfId="14747"/>
    <cellStyle name="Normal 2 5 49" xfId="14748"/>
    <cellStyle name="Normal 2 5 49 2" xfId="14749"/>
    <cellStyle name="Normal 2 5 49 2 2" xfId="14750"/>
    <cellStyle name="Normal 2 5 49 2 3" xfId="14751"/>
    <cellStyle name="Normal 2 5 49 3" xfId="14752"/>
    <cellStyle name="Normal 2 5 49 3 2" xfId="14753"/>
    <cellStyle name="Normal 2 5 49 3 3" xfId="14754"/>
    <cellStyle name="Normal 2 5 49 4" xfId="14755"/>
    <cellStyle name="Normal 2 5 49 5" xfId="14756"/>
    <cellStyle name="Normal 2 5 5" xfId="14757"/>
    <cellStyle name="Normal 2 5 5 2" xfId="14758"/>
    <cellStyle name="Normal 2 5 5 2 2" xfId="14759"/>
    <cellStyle name="Normal 2 5 5 2 3" xfId="14760"/>
    <cellStyle name="Normal 2 5 5 3" xfId="14761"/>
    <cellStyle name="Normal 2 5 5 3 2" xfId="14762"/>
    <cellStyle name="Normal 2 5 5 3 3" xfId="14763"/>
    <cellStyle name="Normal 2 5 5 4" xfId="14764"/>
    <cellStyle name="Normal 2 5 5 5" xfId="14765"/>
    <cellStyle name="Normal 2 5 50" xfId="14766"/>
    <cellStyle name="Normal 2 5 50 2" xfId="14767"/>
    <cellStyle name="Normal 2 5 50 2 2" xfId="14768"/>
    <cellStyle name="Normal 2 5 50 2 3" xfId="14769"/>
    <cellStyle name="Normal 2 5 50 3" xfId="14770"/>
    <cellStyle name="Normal 2 5 50 3 2" xfId="14771"/>
    <cellStyle name="Normal 2 5 50 3 3" xfId="14772"/>
    <cellStyle name="Normal 2 5 50 4" xfId="14773"/>
    <cellStyle name="Normal 2 5 50 5" xfId="14774"/>
    <cellStyle name="Normal 2 5 51" xfId="14775"/>
    <cellStyle name="Normal 2 5 51 2" xfId="14776"/>
    <cellStyle name="Normal 2 5 51 2 2" xfId="14777"/>
    <cellStyle name="Normal 2 5 51 2 3" xfId="14778"/>
    <cellStyle name="Normal 2 5 51 3" xfId="14779"/>
    <cellStyle name="Normal 2 5 51 3 2" xfId="14780"/>
    <cellStyle name="Normal 2 5 51 3 3" xfId="14781"/>
    <cellStyle name="Normal 2 5 51 4" xfId="14782"/>
    <cellStyle name="Normal 2 5 51 5" xfId="14783"/>
    <cellStyle name="Normal 2 5 52" xfId="14784"/>
    <cellStyle name="Normal 2 5 52 2" xfId="14785"/>
    <cellStyle name="Normal 2 5 52 2 2" xfId="14786"/>
    <cellStyle name="Normal 2 5 52 2 3" xfId="14787"/>
    <cellStyle name="Normal 2 5 52 3" xfId="14788"/>
    <cellStyle name="Normal 2 5 52 3 2" xfId="14789"/>
    <cellStyle name="Normal 2 5 52 3 3" xfId="14790"/>
    <cellStyle name="Normal 2 5 52 4" xfId="14791"/>
    <cellStyle name="Normal 2 5 52 5" xfId="14792"/>
    <cellStyle name="Normal 2 5 53" xfId="14793"/>
    <cellStyle name="Normal 2 5 53 2" xfId="14794"/>
    <cellStyle name="Normal 2 5 53 2 2" xfId="14795"/>
    <cellStyle name="Normal 2 5 53 2 3" xfId="14796"/>
    <cellStyle name="Normal 2 5 53 3" xfId="14797"/>
    <cellStyle name="Normal 2 5 53 3 2" xfId="14798"/>
    <cellStyle name="Normal 2 5 53 3 3" xfId="14799"/>
    <cellStyle name="Normal 2 5 53 4" xfId="14800"/>
    <cellStyle name="Normal 2 5 53 5" xfId="14801"/>
    <cellStyle name="Normal 2 5 54" xfId="14802"/>
    <cellStyle name="Normal 2 5 54 2" xfId="14803"/>
    <cellStyle name="Normal 2 5 54 2 2" xfId="14804"/>
    <cellStyle name="Normal 2 5 54 2 3" xfId="14805"/>
    <cellStyle name="Normal 2 5 54 3" xfId="14806"/>
    <cellStyle name="Normal 2 5 54 3 2" xfId="14807"/>
    <cellStyle name="Normal 2 5 54 3 3" xfId="14808"/>
    <cellStyle name="Normal 2 5 54 4" xfId="14809"/>
    <cellStyle name="Normal 2 5 54 5" xfId="14810"/>
    <cellStyle name="Normal 2 5 55" xfId="14811"/>
    <cellStyle name="Normal 2 5 55 2" xfId="14812"/>
    <cellStyle name="Normal 2 5 55 2 2" xfId="14813"/>
    <cellStyle name="Normal 2 5 55 2 3" xfId="14814"/>
    <cellStyle name="Normal 2 5 55 3" xfId="14815"/>
    <cellStyle name="Normal 2 5 55 3 2" xfId="14816"/>
    <cellStyle name="Normal 2 5 55 3 3" xfId="14817"/>
    <cellStyle name="Normal 2 5 55 4" xfId="14818"/>
    <cellStyle name="Normal 2 5 55 5" xfId="14819"/>
    <cellStyle name="Normal 2 5 56" xfId="14820"/>
    <cellStyle name="Normal 2 5 56 2" xfId="14821"/>
    <cellStyle name="Normal 2 5 56 2 2" xfId="14822"/>
    <cellStyle name="Normal 2 5 56 2 3" xfId="14823"/>
    <cellStyle name="Normal 2 5 56 3" xfId="14824"/>
    <cellStyle name="Normal 2 5 56 3 2" xfId="14825"/>
    <cellStyle name="Normal 2 5 56 3 3" xfId="14826"/>
    <cellStyle name="Normal 2 5 56 4" xfId="14827"/>
    <cellStyle name="Normal 2 5 56 5" xfId="14828"/>
    <cellStyle name="Normal 2 5 57" xfId="14829"/>
    <cellStyle name="Normal 2 5 57 2" xfId="14830"/>
    <cellStyle name="Normal 2 5 57 2 2" xfId="14831"/>
    <cellStyle name="Normal 2 5 57 2 3" xfId="14832"/>
    <cellStyle name="Normal 2 5 57 3" xfId="14833"/>
    <cellStyle name="Normal 2 5 57 3 2" xfId="14834"/>
    <cellStyle name="Normal 2 5 57 3 3" xfId="14835"/>
    <cellStyle name="Normal 2 5 57 4" xfId="14836"/>
    <cellStyle name="Normal 2 5 57 5" xfId="14837"/>
    <cellStyle name="Normal 2 5 58" xfId="14838"/>
    <cellStyle name="Normal 2 5 58 2" xfId="14839"/>
    <cellStyle name="Normal 2 5 58 2 2" xfId="14840"/>
    <cellStyle name="Normal 2 5 58 2 3" xfId="14841"/>
    <cellStyle name="Normal 2 5 58 3" xfId="14842"/>
    <cellStyle name="Normal 2 5 58 3 2" xfId="14843"/>
    <cellStyle name="Normal 2 5 58 3 3" xfId="14844"/>
    <cellStyle name="Normal 2 5 58 4" xfId="14845"/>
    <cellStyle name="Normal 2 5 58 5" xfId="14846"/>
    <cellStyle name="Normal 2 5 59" xfId="14847"/>
    <cellStyle name="Normal 2 5 59 2" xfId="14848"/>
    <cellStyle name="Normal 2 5 59 2 2" xfId="14849"/>
    <cellStyle name="Normal 2 5 59 2 3" xfId="14850"/>
    <cellStyle name="Normal 2 5 59 3" xfId="14851"/>
    <cellStyle name="Normal 2 5 59 3 2" xfId="14852"/>
    <cellStyle name="Normal 2 5 59 3 3" xfId="14853"/>
    <cellStyle name="Normal 2 5 59 4" xfId="14854"/>
    <cellStyle name="Normal 2 5 59 5" xfId="14855"/>
    <cellStyle name="Normal 2 5 6" xfId="14856"/>
    <cellStyle name="Normal 2 5 6 2" xfId="14857"/>
    <cellStyle name="Normal 2 5 6 2 2" xfId="14858"/>
    <cellStyle name="Normal 2 5 6 2 3" xfId="14859"/>
    <cellStyle name="Normal 2 5 6 3" xfId="14860"/>
    <cellStyle name="Normal 2 5 6 3 2" xfId="14861"/>
    <cellStyle name="Normal 2 5 6 3 3" xfId="14862"/>
    <cellStyle name="Normal 2 5 6 4" xfId="14863"/>
    <cellStyle name="Normal 2 5 6 5" xfId="14864"/>
    <cellStyle name="Normal 2 5 60" xfId="14865"/>
    <cellStyle name="Normal 2 5 60 2" xfId="14866"/>
    <cellStyle name="Normal 2 5 60 2 2" xfId="14867"/>
    <cellStyle name="Normal 2 5 60 2 3" xfId="14868"/>
    <cellStyle name="Normal 2 5 60 3" xfId="14869"/>
    <cellStyle name="Normal 2 5 60 3 2" xfId="14870"/>
    <cellStyle name="Normal 2 5 60 3 3" xfId="14871"/>
    <cellStyle name="Normal 2 5 60 4" xfId="14872"/>
    <cellStyle name="Normal 2 5 60 5" xfId="14873"/>
    <cellStyle name="Normal 2 5 61" xfId="14874"/>
    <cellStyle name="Normal 2 5 61 2" xfId="14875"/>
    <cellStyle name="Normal 2 5 61 2 2" xfId="14876"/>
    <cellStyle name="Normal 2 5 61 2 3" xfId="14877"/>
    <cellStyle name="Normal 2 5 61 3" xfId="14878"/>
    <cellStyle name="Normal 2 5 61 3 2" xfId="14879"/>
    <cellStyle name="Normal 2 5 61 3 3" xfId="14880"/>
    <cellStyle name="Normal 2 5 61 4" xfId="14881"/>
    <cellStyle name="Normal 2 5 61 5" xfId="14882"/>
    <cellStyle name="Normal 2 5 62" xfId="14883"/>
    <cellStyle name="Normal 2 5 62 2" xfId="14884"/>
    <cellStyle name="Normal 2 5 62 2 2" xfId="14885"/>
    <cellStyle name="Normal 2 5 62 2 3" xfId="14886"/>
    <cellStyle name="Normal 2 5 62 3" xfId="14887"/>
    <cellStyle name="Normal 2 5 62 3 2" xfId="14888"/>
    <cellStyle name="Normal 2 5 62 3 3" xfId="14889"/>
    <cellStyle name="Normal 2 5 62 4" xfId="14890"/>
    <cellStyle name="Normal 2 5 62 5" xfId="14891"/>
    <cellStyle name="Normal 2 5 63" xfId="14892"/>
    <cellStyle name="Normal 2 5 63 2" xfId="14893"/>
    <cellStyle name="Normal 2 5 63 2 2" xfId="14894"/>
    <cellStyle name="Normal 2 5 63 2 3" xfId="14895"/>
    <cellStyle name="Normal 2 5 63 3" xfId="14896"/>
    <cellStyle name="Normal 2 5 63 3 2" xfId="14897"/>
    <cellStyle name="Normal 2 5 63 3 3" xfId="14898"/>
    <cellStyle name="Normal 2 5 63 4" xfId="14899"/>
    <cellStyle name="Normal 2 5 63 5" xfId="14900"/>
    <cellStyle name="Normal 2 5 64" xfId="14901"/>
    <cellStyle name="Normal 2 5 64 2" xfId="14902"/>
    <cellStyle name="Normal 2 5 64 2 2" xfId="14903"/>
    <cellStyle name="Normal 2 5 64 2 3" xfId="14904"/>
    <cellStyle name="Normal 2 5 64 3" xfId="14905"/>
    <cellStyle name="Normal 2 5 64 3 2" xfId="14906"/>
    <cellStyle name="Normal 2 5 64 3 3" xfId="14907"/>
    <cellStyle name="Normal 2 5 64 4" xfId="14908"/>
    <cellStyle name="Normal 2 5 64 5" xfId="14909"/>
    <cellStyle name="Normal 2 5 65" xfId="14910"/>
    <cellStyle name="Normal 2 5 65 2" xfId="14911"/>
    <cellStyle name="Normal 2 5 65 2 2" xfId="14912"/>
    <cellStyle name="Normal 2 5 65 2 3" xfId="14913"/>
    <cellStyle name="Normal 2 5 65 3" xfId="14914"/>
    <cellStyle name="Normal 2 5 65 3 2" xfId="14915"/>
    <cellStyle name="Normal 2 5 65 3 3" xfId="14916"/>
    <cellStyle name="Normal 2 5 65 4" xfId="14917"/>
    <cellStyle name="Normal 2 5 65 5" xfId="14918"/>
    <cellStyle name="Normal 2 5 66" xfId="14919"/>
    <cellStyle name="Normal 2 5 66 2" xfId="14920"/>
    <cellStyle name="Normal 2 5 66 2 2" xfId="14921"/>
    <cellStyle name="Normal 2 5 66 2 3" xfId="14922"/>
    <cellStyle name="Normal 2 5 66 3" xfId="14923"/>
    <cellStyle name="Normal 2 5 66 3 2" xfId="14924"/>
    <cellStyle name="Normal 2 5 66 3 3" xfId="14925"/>
    <cellStyle name="Normal 2 5 66 4" xfId="14926"/>
    <cellStyle name="Normal 2 5 66 5" xfId="14927"/>
    <cellStyle name="Normal 2 5 67" xfId="14928"/>
    <cellStyle name="Normal 2 5 67 2" xfId="14929"/>
    <cellStyle name="Normal 2 5 67 2 2" xfId="14930"/>
    <cellStyle name="Normal 2 5 67 2 3" xfId="14931"/>
    <cellStyle name="Normal 2 5 67 3" xfId="14932"/>
    <cellStyle name="Normal 2 5 67 3 2" xfId="14933"/>
    <cellStyle name="Normal 2 5 67 3 3" xfId="14934"/>
    <cellStyle name="Normal 2 5 67 4" xfId="14935"/>
    <cellStyle name="Normal 2 5 67 5" xfId="14936"/>
    <cellStyle name="Normal 2 5 68" xfId="14937"/>
    <cellStyle name="Normal 2 5 68 2" xfId="14938"/>
    <cellStyle name="Normal 2 5 68 2 2" xfId="14939"/>
    <cellStyle name="Normal 2 5 68 2 3" xfId="14940"/>
    <cellStyle name="Normal 2 5 68 3" xfId="14941"/>
    <cellStyle name="Normal 2 5 68 3 2" xfId="14942"/>
    <cellStyle name="Normal 2 5 68 3 3" xfId="14943"/>
    <cellStyle name="Normal 2 5 68 4" xfId="14944"/>
    <cellStyle name="Normal 2 5 68 5" xfId="14945"/>
    <cellStyle name="Normal 2 5 69" xfId="14946"/>
    <cellStyle name="Normal 2 5 69 2" xfId="14947"/>
    <cellStyle name="Normal 2 5 69 2 2" xfId="14948"/>
    <cellStyle name="Normal 2 5 69 2 3" xfId="14949"/>
    <cellStyle name="Normal 2 5 69 3" xfId="14950"/>
    <cellStyle name="Normal 2 5 69 3 2" xfId="14951"/>
    <cellStyle name="Normal 2 5 69 3 3" xfId="14952"/>
    <cellStyle name="Normal 2 5 69 4" xfId="14953"/>
    <cellStyle name="Normal 2 5 69 5" xfId="14954"/>
    <cellStyle name="Normal 2 5 7" xfId="14955"/>
    <cellStyle name="Normal 2 5 7 2" xfId="14956"/>
    <cellStyle name="Normal 2 5 7 2 2" xfId="14957"/>
    <cellStyle name="Normal 2 5 7 2 3" xfId="14958"/>
    <cellStyle name="Normal 2 5 7 3" xfId="14959"/>
    <cellStyle name="Normal 2 5 7 3 2" xfId="14960"/>
    <cellStyle name="Normal 2 5 7 3 3" xfId="14961"/>
    <cellStyle name="Normal 2 5 7 4" xfId="14962"/>
    <cellStyle name="Normal 2 5 7 5" xfId="14963"/>
    <cellStyle name="Normal 2 5 70" xfId="14964"/>
    <cellStyle name="Normal 2 5 70 2" xfId="14965"/>
    <cellStyle name="Normal 2 5 70 2 2" xfId="14966"/>
    <cellStyle name="Normal 2 5 70 2 3" xfId="14967"/>
    <cellStyle name="Normal 2 5 70 3" xfId="14968"/>
    <cellStyle name="Normal 2 5 70 3 2" xfId="14969"/>
    <cellStyle name="Normal 2 5 70 3 3" xfId="14970"/>
    <cellStyle name="Normal 2 5 70 4" xfId="14971"/>
    <cellStyle name="Normal 2 5 70 5" xfId="14972"/>
    <cellStyle name="Normal 2 5 71" xfId="14973"/>
    <cellStyle name="Normal 2 5 71 2" xfId="14974"/>
    <cellStyle name="Normal 2 5 71 2 2" xfId="14975"/>
    <cellStyle name="Normal 2 5 71 2 3" xfId="14976"/>
    <cellStyle name="Normal 2 5 71 3" xfId="14977"/>
    <cellStyle name="Normal 2 5 71 3 2" xfId="14978"/>
    <cellStyle name="Normal 2 5 71 3 3" xfId="14979"/>
    <cellStyle name="Normal 2 5 71 4" xfId="14980"/>
    <cellStyle name="Normal 2 5 71 5" xfId="14981"/>
    <cellStyle name="Normal 2 5 72" xfId="14982"/>
    <cellStyle name="Normal 2 5 72 2" xfId="14983"/>
    <cellStyle name="Normal 2 5 72 2 2" xfId="14984"/>
    <cellStyle name="Normal 2 5 72 2 3" xfId="14985"/>
    <cellStyle name="Normal 2 5 72 3" xfId="14986"/>
    <cellStyle name="Normal 2 5 72 3 2" xfId="14987"/>
    <cellStyle name="Normal 2 5 72 3 3" xfId="14988"/>
    <cellStyle name="Normal 2 5 72 4" xfId="14989"/>
    <cellStyle name="Normal 2 5 72 5" xfId="14990"/>
    <cellStyle name="Normal 2 5 73" xfId="14991"/>
    <cellStyle name="Normal 2 5 73 2" xfId="14992"/>
    <cellStyle name="Normal 2 5 73 2 2" xfId="14993"/>
    <cellStyle name="Normal 2 5 73 2 3" xfId="14994"/>
    <cellStyle name="Normal 2 5 73 3" xfId="14995"/>
    <cellStyle name="Normal 2 5 73 3 2" xfId="14996"/>
    <cellStyle name="Normal 2 5 73 3 3" xfId="14997"/>
    <cellStyle name="Normal 2 5 73 4" xfId="14998"/>
    <cellStyle name="Normal 2 5 73 5" xfId="14999"/>
    <cellStyle name="Normal 2 5 74" xfId="15000"/>
    <cellStyle name="Normal 2 5 74 2" xfId="15001"/>
    <cellStyle name="Normal 2 5 74 2 2" xfId="15002"/>
    <cellStyle name="Normal 2 5 74 2 3" xfId="15003"/>
    <cellStyle name="Normal 2 5 74 3" xfId="15004"/>
    <cellStyle name="Normal 2 5 74 3 2" xfId="15005"/>
    <cellStyle name="Normal 2 5 74 3 3" xfId="15006"/>
    <cellStyle name="Normal 2 5 74 4" xfId="15007"/>
    <cellStyle name="Normal 2 5 74 5" xfId="15008"/>
    <cellStyle name="Normal 2 5 75" xfId="15009"/>
    <cellStyle name="Normal 2 5 75 2" xfId="15010"/>
    <cellStyle name="Normal 2 5 75 2 2" xfId="15011"/>
    <cellStyle name="Normal 2 5 75 2 3" xfId="15012"/>
    <cellStyle name="Normal 2 5 75 3" xfId="15013"/>
    <cellStyle name="Normal 2 5 75 3 2" xfId="15014"/>
    <cellStyle name="Normal 2 5 75 3 3" xfId="15015"/>
    <cellStyle name="Normal 2 5 75 4" xfId="15016"/>
    <cellStyle name="Normal 2 5 75 5" xfId="15017"/>
    <cellStyle name="Normal 2 5 76" xfId="15018"/>
    <cellStyle name="Normal 2 5 76 2" xfId="15019"/>
    <cellStyle name="Normal 2 5 76 2 2" xfId="15020"/>
    <cellStyle name="Normal 2 5 76 2 3" xfId="15021"/>
    <cellStyle name="Normal 2 5 76 3" xfId="15022"/>
    <cellStyle name="Normal 2 5 76 3 2" xfId="15023"/>
    <cellStyle name="Normal 2 5 76 3 3" xfId="15024"/>
    <cellStyle name="Normal 2 5 76 4" xfId="15025"/>
    <cellStyle name="Normal 2 5 76 5" xfId="15026"/>
    <cellStyle name="Normal 2 5 77" xfId="15027"/>
    <cellStyle name="Normal 2 5 77 2" xfId="15028"/>
    <cellStyle name="Normal 2 5 77 2 2" xfId="15029"/>
    <cellStyle name="Normal 2 5 77 2 3" xfId="15030"/>
    <cellStyle name="Normal 2 5 77 3" xfId="15031"/>
    <cellStyle name="Normal 2 5 77 3 2" xfId="15032"/>
    <cellStyle name="Normal 2 5 77 3 3" xfId="15033"/>
    <cellStyle name="Normal 2 5 77 4" xfId="15034"/>
    <cellStyle name="Normal 2 5 77 5" xfId="15035"/>
    <cellStyle name="Normal 2 5 78" xfId="15036"/>
    <cellStyle name="Normal 2 5 78 2" xfId="15037"/>
    <cellStyle name="Normal 2 5 78 2 2" xfId="15038"/>
    <cellStyle name="Normal 2 5 78 2 3" xfId="15039"/>
    <cellStyle name="Normal 2 5 78 3" xfId="15040"/>
    <cellStyle name="Normal 2 5 78 3 2" xfId="15041"/>
    <cellStyle name="Normal 2 5 78 3 3" xfId="15042"/>
    <cellStyle name="Normal 2 5 78 4" xfId="15043"/>
    <cellStyle name="Normal 2 5 78 5" xfId="15044"/>
    <cellStyle name="Normal 2 5 79" xfId="15045"/>
    <cellStyle name="Normal 2 5 79 2" xfId="15046"/>
    <cellStyle name="Normal 2 5 79 2 2" xfId="15047"/>
    <cellStyle name="Normal 2 5 79 2 3" xfId="15048"/>
    <cellStyle name="Normal 2 5 79 3" xfId="15049"/>
    <cellStyle name="Normal 2 5 79 3 2" xfId="15050"/>
    <cellStyle name="Normal 2 5 79 3 3" xfId="15051"/>
    <cellStyle name="Normal 2 5 79 4" xfId="15052"/>
    <cellStyle name="Normal 2 5 79 5" xfId="15053"/>
    <cellStyle name="Normal 2 5 8" xfId="15054"/>
    <cellStyle name="Normal 2 5 8 2" xfId="15055"/>
    <cellStyle name="Normal 2 5 8 2 2" xfId="15056"/>
    <cellStyle name="Normal 2 5 8 2 3" xfId="15057"/>
    <cellStyle name="Normal 2 5 8 3" xfId="15058"/>
    <cellStyle name="Normal 2 5 8 3 2" xfId="15059"/>
    <cellStyle name="Normal 2 5 8 3 3" xfId="15060"/>
    <cellStyle name="Normal 2 5 8 4" xfId="15061"/>
    <cellStyle name="Normal 2 5 8 5" xfId="15062"/>
    <cellStyle name="Normal 2 5 80" xfId="15063"/>
    <cellStyle name="Normal 2 5 80 2" xfId="15064"/>
    <cellStyle name="Normal 2 5 80 2 2" xfId="15065"/>
    <cellStyle name="Normal 2 5 80 2 3" xfId="15066"/>
    <cellStyle name="Normal 2 5 80 3" xfId="15067"/>
    <cellStyle name="Normal 2 5 80 3 2" xfId="15068"/>
    <cellStyle name="Normal 2 5 80 3 3" xfId="15069"/>
    <cellStyle name="Normal 2 5 80 4" xfId="15070"/>
    <cellStyle name="Normal 2 5 80 5" xfId="15071"/>
    <cellStyle name="Normal 2 5 81" xfId="15072"/>
    <cellStyle name="Normal 2 5 81 2" xfId="15073"/>
    <cellStyle name="Normal 2 5 81 2 2" xfId="15074"/>
    <cellStyle name="Normal 2 5 81 2 3" xfId="15075"/>
    <cellStyle name="Normal 2 5 81 3" xfId="15076"/>
    <cellStyle name="Normal 2 5 81 3 2" xfId="15077"/>
    <cellStyle name="Normal 2 5 81 3 3" xfId="15078"/>
    <cellStyle name="Normal 2 5 81 4" xfId="15079"/>
    <cellStyle name="Normal 2 5 81 5" xfId="15080"/>
    <cellStyle name="Normal 2 5 82" xfId="15081"/>
    <cellStyle name="Normal 2 5 82 2" xfId="15082"/>
    <cellStyle name="Normal 2 5 82 2 2" xfId="15083"/>
    <cellStyle name="Normal 2 5 82 2 3" xfId="15084"/>
    <cellStyle name="Normal 2 5 82 3" xfId="15085"/>
    <cellStyle name="Normal 2 5 82 3 2" xfId="15086"/>
    <cellStyle name="Normal 2 5 82 3 3" xfId="15087"/>
    <cellStyle name="Normal 2 5 82 4" xfId="15088"/>
    <cellStyle name="Normal 2 5 82 5" xfId="15089"/>
    <cellStyle name="Normal 2 5 83" xfId="15090"/>
    <cellStyle name="Normal 2 5 83 2" xfId="15091"/>
    <cellStyle name="Normal 2 5 83 2 2" xfId="15092"/>
    <cellStyle name="Normal 2 5 83 2 3" xfId="15093"/>
    <cellStyle name="Normal 2 5 83 3" xfId="15094"/>
    <cellStyle name="Normal 2 5 83 3 2" xfId="15095"/>
    <cellStyle name="Normal 2 5 83 3 3" xfId="15096"/>
    <cellStyle name="Normal 2 5 83 4" xfId="15097"/>
    <cellStyle name="Normal 2 5 83 5" xfId="15098"/>
    <cellStyle name="Normal 2 5 84" xfId="15099"/>
    <cellStyle name="Normal 2 5 84 2" xfId="15100"/>
    <cellStyle name="Normal 2 5 84 2 2" xfId="15101"/>
    <cellStyle name="Normal 2 5 84 2 3" xfId="15102"/>
    <cellStyle name="Normal 2 5 84 3" xfId="15103"/>
    <cellStyle name="Normal 2 5 84 3 2" xfId="15104"/>
    <cellStyle name="Normal 2 5 84 3 3" xfId="15105"/>
    <cellStyle name="Normal 2 5 84 4" xfId="15106"/>
    <cellStyle name="Normal 2 5 84 5" xfId="15107"/>
    <cellStyle name="Normal 2 5 85" xfId="15108"/>
    <cellStyle name="Normal 2 5 85 2" xfId="15109"/>
    <cellStyle name="Normal 2 5 85 2 2" xfId="15110"/>
    <cellStyle name="Normal 2 5 85 2 3" xfId="15111"/>
    <cellStyle name="Normal 2 5 85 3" xfId="15112"/>
    <cellStyle name="Normal 2 5 85 3 2" xfId="15113"/>
    <cellStyle name="Normal 2 5 85 3 3" xfId="15114"/>
    <cellStyle name="Normal 2 5 85 4" xfId="15115"/>
    <cellStyle name="Normal 2 5 85 5" xfId="15116"/>
    <cellStyle name="Normal 2 5 86" xfId="15117"/>
    <cellStyle name="Normal 2 5 86 2" xfId="15118"/>
    <cellStyle name="Normal 2 5 86 2 2" xfId="15119"/>
    <cellStyle name="Normal 2 5 86 2 3" xfId="15120"/>
    <cellStyle name="Normal 2 5 86 3" xfId="15121"/>
    <cellStyle name="Normal 2 5 86 3 2" xfId="15122"/>
    <cellStyle name="Normal 2 5 86 3 3" xfId="15123"/>
    <cellStyle name="Normal 2 5 86 4" xfId="15124"/>
    <cellStyle name="Normal 2 5 86 5" xfId="15125"/>
    <cellStyle name="Normal 2 5 87" xfId="15126"/>
    <cellStyle name="Normal 2 5 87 2" xfId="15127"/>
    <cellStyle name="Normal 2 5 87 2 2" xfId="15128"/>
    <cellStyle name="Normal 2 5 87 2 3" xfId="15129"/>
    <cellStyle name="Normal 2 5 87 3" xfId="15130"/>
    <cellStyle name="Normal 2 5 87 3 2" xfId="15131"/>
    <cellStyle name="Normal 2 5 87 3 3" xfId="15132"/>
    <cellStyle name="Normal 2 5 87 4" xfId="15133"/>
    <cellStyle name="Normal 2 5 87 5" xfId="15134"/>
    <cellStyle name="Normal 2 5 88" xfId="15135"/>
    <cellStyle name="Normal 2 5 88 2" xfId="15136"/>
    <cellStyle name="Normal 2 5 88 3" xfId="15137"/>
    <cellStyle name="Normal 2 5 89" xfId="15138"/>
    <cellStyle name="Normal 2 5 89 2" xfId="15139"/>
    <cellStyle name="Normal 2 5 89 3" xfId="15140"/>
    <cellStyle name="Normal 2 5 9" xfId="15141"/>
    <cellStyle name="Normal 2 5 9 2" xfId="15142"/>
    <cellStyle name="Normal 2 5 9 2 2" xfId="15143"/>
    <cellStyle name="Normal 2 5 9 2 3" xfId="15144"/>
    <cellStyle name="Normal 2 5 9 3" xfId="15145"/>
    <cellStyle name="Normal 2 5 9 3 2" xfId="15146"/>
    <cellStyle name="Normal 2 5 9 3 3" xfId="15147"/>
    <cellStyle name="Normal 2 5 9 4" xfId="15148"/>
    <cellStyle name="Normal 2 5 9 5" xfId="15149"/>
    <cellStyle name="Normal 2 5 90" xfId="15150"/>
    <cellStyle name="Normal 2 5 91" xfId="15151"/>
    <cellStyle name="Normal 2 5_DEER 032008 Cost Summary Delivery - Rev 4 (2)" xfId="15152"/>
    <cellStyle name="Normal 2 50" xfId="15153"/>
    <cellStyle name="Normal 2 50 2" xfId="15154"/>
    <cellStyle name="Normal 2 50 2 2" xfId="15155"/>
    <cellStyle name="Normal 2 50 2 3" xfId="15156"/>
    <cellStyle name="Normal 2 50 3" xfId="15157"/>
    <cellStyle name="Normal 2 50 3 2" xfId="15158"/>
    <cellStyle name="Normal 2 50 3 3" xfId="15159"/>
    <cellStyle name="Normal 2 50 4" xfId="15160"/>
    <cellStyle name="Normal 2 50 5" xfId="15161"/>
    <cellStyle name="Normal 2 51" xfId="15162"/>
    <cellStyle name="Normal 2 51 2" xfId="15163"/>
    <cellStyle name="Normal 2 51 2 2" xfId="15164"/>
    <cellStyle name="Normal 2 51 2 3" xfId="15165"/>
    <cellStyle name="Normal 2 51 3" xfId="15166"/>
    <cellStyle name="Normal 2 51 3 2" xfId="15167"/>
    <cellStyle name="Normal 2 51 3 3" xfId="15168"/>
    <cellStyle name="Normal 2 51 4" xfId="15169"/>
    <cellStyle name="Normal 2 51 5" xfId="15170"/>
    <cellStyle name="Normal 2 52" xfId="15171"/>
    <cellStyle name="Normal 2 52 2" xfId="15172"/>
    <cellStyle name="Normal 2 52 2 2" xfId="15173"/>
    <cellStyle name="Normal 2 52 2 3" xfId="15174"/>
    <cellStyle name="Normal 2 52 3" xfId="15175"/>
    <cellStyle name="Normal 2 52 3 2" xfId="15176"/>
    <cellStyle name="Normal 2 52 3 3" xfId="15177"/>
    <cellStyle name="Normal 2 52 4" xfId="15178"/>
    <cellStyle name="Normal 2 52 5" xfId="15179"/>
    <cellStyle name="Normal 2 53" xfId="15180"/>
    <cellStyle name="Normal 2 53 2" xfId="15181"/>
    <cellStyle name="Normal 2 53 2 2" xfId="15182"/>
    <cellStyle name="Normal 2 53 2 3" xfId="15183"/>
    <cellStyle name="Normal 2 53 3" xfId="15184"/>
    <cellStyle name="Normal 2 53 3 2" xfId="15185"/>
    <cellStyle name="Normal 2 53 3 3" xfId="15186"/>
    <cellStyle name="Normal 2 53 4" xfId="15187"/>
    <cellStyle name="Normal 2 53 5" xfId="15188"/>
    <cellStyle name="Normal 2 54" xfId="15189"/>
    <cellStyle name="Normal 2 54 2" xfId="15190"/>
    <cellStyle name="Normal 2 54 2 2" xfId="15191"/>
    <cellStyle name="Normal 2 54 2 3" xfId="15192"/>
    <cellStyle name="Normal 2 54 3" xfId="15193"/>
    <cellStyle name="Normal 2 54 3 2" xfId="15194"/>
    <cellStyle name="Normal 2 54 3 3" xfId="15195"/>
    <cellStyle name="Normal 2 54 4" xfId="15196"/>
    <cellStyle name="Normal 2 54 5" xfId="15197"/>
    <cellStyle name="Normal 2 55" xfId="15198"/>
    <cellStyle name="Normal 2 55 2" xfId="15199"/>
    <cellStyle name="Normal 2 55 2 2" xfId="15200"/>
    <cellStyle name="Normal 2 55 2 3" xfId="15201"/>
    <cellStyle name="Normal 2 55 3" xfId="15202"/>
    <cellStyle name="Normal 2 55 3 2" xfId="15203"/>
    <cellStyle name="Normal 2 55 3 3" xfId="15204"/>
    <cellStyle name="Normal 2 55 4" xfId="15205"/>
    <cellStyle name="Normal 2 55 5" xfId="15206"/>
    <cellStyle name="Normal 2 56" xfId="15207"/>
    <cellStyle name="Normal 2 56 2" xfId="15208"/>
    <cellStyle name="Normal 2 56 2 2" xfId="15209"/>
    <cellStyle name="Normal 2 56 2 3" xfId="15210"/>
    <cellStyle name="Normal 2 56 3" xfId="15211"/>
    <cellStyle name="Normal 2 56 3 2" xfId="15212"/>
    <cellStyle name="Normal 2 56 3 3" xfId="15213"/>
    <cellStyle name="Normal 2 56 4" xfId="15214"/>
    <cellStyle name="Normal 2 56 5" xfId="15215"/>
    <cellStyle name="Normal 2 57" xfId="15216"/>
    <cellStyle name="Normal 2 57 2" xfId="15217"/>
    <cellStyle name="Normal 2 57 2 2" xfId="15218"/>
    <cellStyle name="Normal 2 57 2 3" xfId="15219"/>
    <cellStyle name="Normal 2 57 3" xfId="15220"/>
    <cellStyle name="Normal 2 57 3 2" xfId="15221"/>
    <cellStyle name="Normal 2 57 3 3" xfId="15222"/>
    <cellStyle name="Normal 2 57 4" xfId="15223"/>
    <cellStyle name="Normal 2 57 5" xfId="15224"/>
    <cellStyle name="Normal 2 58" xfId="15225"/>
    <cellStyle name="Normal 2 58 2" xfId="15226"/>
    <cellStyle name="Normal 2 58 2 2" xfId="15227"/>
    <cellStyle name="Normal 2 58 2 3" xfId="15228"/>
    <cellStyle name="Normal 2 58 3" xfId="15229"/>
    <cellStyle name="Normal 2 58 3 2" xfId="15230"/>
    <cellStyle name="Normal 2 58 3 3" xfId="15231"/>
    <cellStyle name="Normal 2 58 4" xfId="15232"/>
    <cellStyle name="Normal 2 58 5" xfId="15233"/>
    <cellStyle name="Normal 2 59" xfId="15234"/>
    <cellStyle name="Normal 2 59 2" xfId="15235"/>
    <cellStyle name="Normal 2 59 2 2" xfId="15236"/>
    <cellStyle name="Normal 2 59 2 3" xfId="15237"/>
    <cellStyle name="Normal 2 59 3" xfId="15238"/>
    <cellStyle name="Normal 2 59 3 2" xfId="15239"/>
    <cellStyle name="Normal 2 59 3 3" xfId="15240"/>
    <cellStyle name="Normal 2 59 4" xfId="15241"/>
    <cellStyle name="Normal 2 59 5" xfId="15242"/>
    <cellStyle name="Normal 2 6" xfId="15243"/>
    <cellStyle name="Normal 2 6 2" xfId="15244"/>
    <cellStyle name="Normal 2 6 2 2" xfId="15245"/>
    <cellStyle name="Normal 2 6 2 3" xfId="15246"/>
    <cellStyle name="Normal 2 6 3" xfId="15247"/>
    <cellStyle name="Normal 2 6 3 2" xfId="15248"/>
    <cellStyle name="Normal 2 6 3 3" xfId="15249"/>
    <cellStyle name="Normal 2 6 4" xfId="15250"/>
    <cellStyle name="Normal 2 6 5" xfId="15251"/>
    <cellStyle name="Normal 2 60" xfId="15252"/>
    <cellStyle name="Normal 2 60 2" xfId="15253"/>
    <cellStyle name="Normal 2 60 2 2" xfId="15254"/>
    <cellStyle name="Normal 2 60 2 3" xfId="15255"/>
    <cellStyle name="Normal 2 60 3" xfId="15256"/>
    <cellStyle name="Normal 2 60 3 2" xfId="15257"/>
    <cellStyle name="Normal 2 60 3 3" xfId="15258"/>
    <cellStyle name="Normal 2 60 4" xfId="15259"/>
    <cellStyle name="Normal 2 60 5" xfId="15260"/>
    <cellStyle name="Normal 2 61" xfId="15261"/>
    <cellStyle name="Normal 2 61 2" xfId="15262"/>
    <cellStyle name="Normal 2 61 2 2" xfId="15263"/>
    <cellStyle name="Normal 2 61 2 3" xfId="15264"/>
    <cellStyle name="Normal 2 61 3" xfId="15265"/>
    <cellStyle name="Normal 2 61 3 2" xfId="15266"/>
    <cellStyle name="Normal 2 61 3 3" xfId="15267"/>
    <cellStyle name="Normal 2 61 4" xfId="15268"/>
    <cellStyle name="Normal 2 61 5" xfId="15269"/>
    <cellStyle name="Normal 2 62" xfId="15270"/>
    <cellStyle name="Normal 2 62 2" xfId="15271"/>
    <cellStyle name="Normal 2 62 2 2" xfId="15272"/>
    <cellStyle name="Normal 2 62 2 3" xfId="15273"/>
    <cellStyle name="Normal 2 62 3" xfId="15274"/>
    <cellStyle name="Normal 2 62 3 2" xfId="15275"/>
    <cellStyle name="Normal 2 62 3 3" xfId="15276"/>
    <cellStyle name="Normal 2 62 4" xfId="15277"/>
    <cellStyle name="Normal 2 62 5" xfId="15278"/>
    <cellStyle name="Normal 2 63" xfId="15279"/>
    <cellStyle name="Normal 2 63 2" xfId="15280"/>
    <cellStyle name="Normal 2 63 2 2" xfId="15281"/>
    <cellStyle name="Normal 2 63 2 3" xfId="15282"/>
    <cellStyle name="Normal 2 63 3" xfId="15283"/>
    <cellStyle name="Normal 2 63 3 2" xfId="15284"/>
    <cellStyle name="Normal 2 63 3 3" xfId="15285"/>
    <cellStyle name="Normal 2 63 4" xfId="15286"/>
    <cellStyle name="Normal 2 63 5" xfId="15287"/>
    <cellStyle name="Normal 2 64" xfId="15288"/>
    <cellStyle name="Normal 2 64 2" xfId="15289"/>
    <cellStyle name="Normal 2 64 2 2" xfId="15290"/>
    <cellStyle name="Normal 2 64 2 3" xfId="15291"/>
    <cellStyle name="Normal 2 64 3" xfId="15292"/>
    <cellStyle name="Normal 2 64 3 2" xfId="15293"/>
    <cellStyle name="Normal 2 64 3 3" xfId="15294"/>
    <cellStyle name="Normal 2 64 4" xfId="15295"/>
    <cellStyle name="Normal 2 64 5" xfId="15296"/>
    <cellStyle name="Normal 2 65" xfId="15297"/>
    <cellStyle name="Normal 2 65 2" xfId="15298"/>
    <cellStyle name="Normal 2 65 2 2" xfId="15299"/>
    <cellStyle name="Normal 2 65 2 3" xfId="15300"/>
    <cellStyle name="Normal 2 65 3" xfId="15301"/>
    <cellStyle name="Normal 2 65 3 2" xfId="15302"/>
    <cellStyle name="Normal 2 65 3 3" xfId="15303"/>
    <cellStyle name="Normal 2 65 4" xfId="15304"/>
    <cellStyle name="Normal 2 65 5" xfId="15305"/>
    <cellStyle name="Normal 2 66" xfId="15306"/>
    <cellStyle name="Normal 2 66 2" xfId="15307"/>
    <cellStyle name="Normal 2 66 2 2" xfId="15308"/>
    <cellStyle name="Normal 2 66 2 3" xfId="15309"/>
    <cellStyle name="Normal 2 66 3" xfId="15310"/>
    <cellStyle name="Normal 2 66 3 2" xfId="15311"/>
    <cellStyle name="Normal 2 66 3 3" xfId="15312"/>
    <cellStyle name="Normal 2 66 4" xfId="15313"/>
    <cellStyle name="Normal 2 66 5" xfId="15314"/>
    <cellStyle name="Normal 2 67" xfId="15315"/>
    <cellStyle name="Normal 2 67 2" xfId="15316"/>
    <cellStyle name="Normal 2 67 2 2" xfId="15317"/>
    <cellStyle name="Normal 2 67 2 3" xfId="15318"/>
    <cellStyle name="Normal 2 67 3" xfId="15319"/>
    <cellStyle name="Normal 2 67 3 2" xfId="15320"/>
    <cellStyle name="Normal 2 67 3 3" xfId="15321"/>
    <cellStyle name="Normal 2 67 4" xfId="15322"/>
    <cellStyle name="Normal 2 67 5" xfId="15323"/>
    <cellStyle name="Normal 2 68" xfId="15324"/>
    <cellStyle name="Normal 2 68 2" xfId="15325"/>
    <cellStyle name="Normal 2 68 2 2" xfId="15326"/>
    <cellStyle name="Normal 2 68 2 3" xfId="15327"/>
    <cellStyle name="Normal 2 68 3" xfId="15328"/>
    <cellStyle name="Normal 2 68 3 2" xfId="15329"/>
    <cellStyle name="Normal 2 68 3 3" xfId="15330"/>
    <cellStyle name="Normal 2 68 4" xfId="15331"/>
    <cellStyle name="Normal 2 68 5" xfId="15332"/>
    <cellStyle name="Normal 2 69" xfId="15333"/>
    <cellStyle name="Normal 2 69 2" xfId="15334"/>
    <cellStyle name="Normal 2 69 2 2" xfId="15335"/>
    <cellStyle name="Normal 2 69 2 3" xfId="15336"/>
    <cellStyle name="Normal 2 69 3" xfId="15337"/>
    <cellStyle name="Normal 2 69 3 2" xfId="15338"/>
    <cellStyle name="Normal 2 69 3 3" xfId="15339"/>
    <cellStyle name="Normal 2 69 4" xfId="15340"/>
    <cellStyle name="Normal 2 69 5" xfId="15341"/>
    <cellStyle name="Normal 2 7" xfId="15342"/>
    <cellStyle name="Normal 2 7 2" xfId="15343"/>
    <cellStyle name="Normal 2 7 2 2" xfId="15344"/>
    <cellStyle name="Normal 2 7 2 3" xfId="15345"/>
    <cellStyle name="Normal 2 7 3" xfId="15346"/>
    <cellStyle name="Normal 2 7 3 2" xfId="15347"/>
    <cellStyle name="Normal 2 7 3 3" xfId="15348"/>
    <cellStyle name="Normal 2 7 4" xfId="15349"/>
    <cellStyle name="Normal 2 7 5" xfId="15350"/>
    <cellStyle name="Normal 2 70" xfId="15351"/>
    <cellStyle name="Normal 2 70 2" xfId="15352"/>
    <cellStyle name="Normal 2 70 2 2" xfId="15353"/>
    <cellStyle name="Normal 2 70 2 3" xfId="15354"/>
    <cellStyle name="Normal 2 70 3" xfId="15355"/>
    <cellStyle name="Normal 2 70 3 2" xfId="15356"/>
    <cellStyle name="Normal 2 70 3 3" xfId="15357"/>
    <cellStyle name="Normal 2 70 4" xfId="15358"/>
    <cellStyle name="Normal 2 70 5" xfId="15359"/>
    <cellStyle name="Normal 2 71" xfId="15360"/>
    <cellStyle name="Normal 2 71 2" xfId="15361"/>
    <cellStyle name="Normal 2 71 2 2" xfId="15362"/>
    <cellStyle name="Normal 2 71 2 3" xfId="15363"/>
    <cellStyle name="Normal 2 71 3" xfId="15364"/>
    <cellStyle name="Normal 2 71 3 2" xfId="15365"/>
    <cellStyle name="Normal 2 71 3 3" xfId="15366"/>
    <cellStyle name="Normal 2 71 4" xfId="15367"/>
    <cellStyle name="Normal 2 71 5" xfId="15368"/>
    <cellStyle name="Normal 2 72" xfId="15369"/>
    <cellStyle name="Normal 2 72 2" xfId="15370"/>
    <cellStyle name="Normal 2 72 2 2" xfId="15371"/>
    <cellStyle name="Normal 2 72 2 3" xfId="15372"/>
    <cellStyle name="Normal 2 72 3" xfId="15373"/>
    <cellStyle name="Normal 2 72 3 2" xfId="15374"/>
    <cellStyle name="Normal 2 72 3 3" xfId="15375"/>
    <cellStyle name="Normal 2 72 4" xfId="15376"/>
    <cellStyle name="Normal 2 72 5" xfId="15377"/>
    <cellStyle name="Normal 2 73" xfId="15378"/>
    <cellStyle name="Normal 2 73 2" xfId="15379"/>
    <cellStyle name="Normal 2 73 2 2" xfId="15380"/>
    <cellStyle name="Normal 2 73 2 3" xfId="15381"/>
    <cellStyle name="Normal 2 73 3" xfId="15382"/>
    <cellStyle name="Normal 2 73 3 2" xfId="15383"/>
    <cellStyle name="Normal 2 73 3 3" xfId="15384"/>
    <cellStyle name="Normal 2 73 4" xfId="15385"/>
    <cellStyle name="Normal 2 73 5" xfId="15386"/>
    <cellStyle name="Normal 2 74" xfId="15387"/>
    <cellStyle name="Normal 2 74 2" xfId="15388"/>
    <cellStyle name="Normal 2 74 2 2" xfId="15389"/>
    <cellStyle name="Normal 2 74 2 3" xfId="15390"/>
    <cellStyle name="Normal 2 74 3" xfId="15391"/>
    <cellStyle name="Normal 2 74 3 2" xfId="15392"/>
    <cellStyle name="Normal 2 74 3 3" xfId="15393"/>
    <cellStyle name="Normal 2 74 4" xfId="15394"/>
    <cellStyle name="Normal 2 74 5" xfId="15395"/>
    <cellStyle name="Normal 2 75" xfId="15396"/>
    <cellStyle name="Normal 2 75 2" xfId="15397"/>
    <cellStyle name="Normal 2 75 2 2" xfId="15398"/>
    <cellStyle name="Normal 2 75 2 3" xfId="15399"/>
    <cellStyle name="Normal 2 75 3" xfId="15400"/>
    <cellStyle name="Normal 2 75 3 2" xfId="15401"/>
    <cellStyle name="Normal 2 75 3 3" xfId="15402"/>
    <cellStyle name="Normal 2 75 4" xfId="15403"/>
    <cellStyle name="Normal 2 75 5" xfId="15404"/>
    <cellStyle name="Normal 2 76" xfId="15405"/>
    <cellStyle name="Normal 2 76 2" xfId="15406"/>
    <cellStyle name="Normal 2 76 2 2" xfId="15407"/>
    <cellStyle name="Normal 2 76 2 3" xfId="15408"/>
    <cellStyle name="Normal 2 76 3" xfId="15409"/>
    <cellStyle name="Normal 2 76 3 2" xfId="15410"/>
    <cellStyle name="Normal 2 76 3 3" xfId="15411"/>
    <cellStyle name="Normal 2 76 4" xfId="15412"/>
    <cellStyle name="Normal 2 76 5" xfId="15413"/>
    <cellStyle name="Normal 2 77" xfId="15414"/>
    <cellStyle name="Normal 2 77 2" xfId="15415"/>
    <cellStyle name="Normal 2 77 2 2" xfId="15416"/>
    <cellStyle name="Normal 2 77 2 3" xfId="15417"/>
    <cellStyle name="Normal 2 77 3" xfId="15418"/>
    <cellStyle name="Normal 2 77 3 2" xfId="15419"/>
    <cellStyle name="Normal 2 77 3 3" xfId="15420"/>
    <cellStyle name="Normal 2 77 4" xfId="15421"/>
    <cellStyle name="Normal 2 77 5" xfId="15422"/>
    <cellStyle name="Normal 2 78" xfId="15423"/>
    <cellStyle name="Normal 2 78 2" xfId="15424"/>
    <cellStyle name="Normal 2 78 2 2" xfId="15425"/>
    <cellStyle name="Normal 2 78 2 3" xfId="15426"/>
    <cellStyle name="Normal 2 78 3" xfId="15427"/>
    <cellStyle name="Normal 2 78 3 2" xfId="15428"/>
    <cellStyle name="Normal 2 78 3 3" xfId="15429"/>
    <cellStyle name="Normal 2 78 4" xfId="15430"/>
    <cellStyle name="Normal 2 78 5" xfId="15431"/>
    <cellStyle name="Normal 2 79" xfId="15432"/>
    <cellStyle name="Normal 2 79 2" xfId="15433"/>
    <cellStyle name="Normal 2 79 2 2" xfId="15434"/>
    <cellStyle name="Normal 2 79 2 3" xfId="15435"/>
    <cellStyle name="Normal 2 79 3" xfId="15436"/>
    <cellStyle name="Normal 2 79 3 2" xfId="15437"/>
    <cellStyle name="Normal 2 79 3 3" xfId="15438"/>
    <cellStyle name="Normal 2 79 4" xfId="15439"/>
    <cellStyle name="Normal 2 79 5" xfId="15440"/>
    <cellStyle name="Normal 2 8" xfId="15441"/>
    <cellStyle name="Normal 2 8 10" xfId="15442"/>
    <cellStyle name="Normal 2 8 10 2" xfId="15443"/>
    <cellStyle name="Normal 2 8 10 2 2" xfId="15444"/>
    <cellStyle name="Normal 2 8 10 2 3" xfId="15445"/>
    <cellStyle name="Normal 2 8 10 3" xfId="15446"/>
    <cellStyle name="Normal 2 8 10 3 2" xfId="15447"/>
    <cellStyle name="Normal 2 8 10 3 3" xfId="15448"/>
    <cellStyle name="Normal 2 8 10 4" xfId="15449"/>
    <cellStyle name="Normal 2 8 10 5" xfId="15450"/>
    <cellStyle name="Normal 2 8 11" xfId="15451"/>
    <cellStyle name="Normal 2 8 11 2" xfId="15452"/>
    <cellStyle name="Normal 2 8 11 2 2" xfId="15453"/>
    <cellStyle name="Normal 2 8 11 2 3" xfId="15454"/>
    <cellStyle name="Normal 2 8 11 3" xfId="15455"/>
    <cellStyle name="Normal 2 8 11 3 2" xfId="15456"/>
    <cellStyle name="Normal 2 8 11 3 3" xfId="15457"/>
    <cellStyle name="Normal 2 8 11 4" xfId="15458"/>
    <cellStyle name="Normal 2 8 11 5" xfId="15459"/>
    <cellStyle name="Normal 2 8 12" xfId="15460"/>
    <cellStyle name="Normal 2 8 12 2" xfId="15461"/>
    <cellStyle name="Normal 2 8 12 2 2" xfId="15462"/>
    <cellStyle name="Normal 2 8 12 2 3" xfId="15463"/>
    <cellStyle name="Normal 2 8 12 3" xfId="15464"/>
    <cellStyle name="Normal 2 8 12 3 2" xfId="15465"/>
    <cellStyle name="Normal 2 8 12 3 3" xfId="15466"/>
    <cellStyle name="Normal 2 8 12 4" xfId="15467"/>
    <cellStyle name="Normal 2 8 12 5" xfId="15468"/>
    <cellStyle name="Normal 2 8 13" xfId="15469"/>
    <cellStyle name="Normal 2 8 13 2" xfId="15470"/>
    <cellStyle name="Normal 2 8 13 2 2" xfId="15471"/>
    <cellStyle name="Normal 2 8 13 2 3" xfId="15472"/>
    <cellStyle name="Normal 2 8 13 3" xfId="15473"/>
    <cellStyle name="Normal 2 8 13 3 2" xfId="15474"/>
    <cellStyle name="Normal 2 8 13 3 3" xfId="15475"/>
    <cellStyle name="Normal 2 8 13 4" xfId="15476"/>
    <cellStyle name="Normal 2 8 13 5" xfId="15477"/>
    <cellStyle name="Normal 2 8 14" xfId="15478"/>
    <cellStyle name="Normal 2 8 14 2" xfId="15479"/>
    <cellStyle name="Normal 2 8 14 2 2" xfId="15480"/>
    <cellStyle name="Normal 2 8 14 2 3" xfId="15481"/>
    <cellStyle name="Normal 2 8 14 3" xfId="15482"/>
    <cellStyle name="Normal 2 8 14 3 2" xfId="15483"/>
    <cellStyle name="Normal 2 8 14 3 3" xfId="15484"/>
    <cellStyle name="Normal 2 8 14 4" xfId="15485"/>
    <cellStyle name="Normal 2 8 14 5" xfId="15486"/>
    <cellStyle name="Normal 2 8 15" xfId="15487"/>
    <cellStyle name="Normal 2 8 15 2" xfId="15488"/>
    <cellStyle name="Normal 2 8 15 2 2" xfId="15489"/>
    <cellStyle name="Normal 2 8 15 2 3" xfId="15490"/>
    <cellStyle name="Normal 2 8 15 3" xfId="15491"/>
    <cellStyle name="Normal 2 8 15 3 2" xfId="15492"/>
    <cellStyle name="Normal 2 8 15 3 3" xfId="15493"/>
    <cellStyle name="Normal 2 8 15 4" xfId="15494"/>
    <cellStyle name="Normal 2 8 15 5" xfId="15495"/>
    <cellStyle name="Normal 2 8 16" xfId="15496"/>
    <cellStyle name="Normal 2 8 16 2" xfId="15497"/>
    <cellStyle name="Normal 2 8 16 2 2" xfId="15498"/>
    <cellStyle name="Normal 2 8 16 2 3" xfId="15499"/>
    <cellStyle name="Normal 2 8 16 3" xfId="15500"/>
    <cellStyle name="Normal 2 8 16 3 2" xfId="15501"/>
    <cellStyle name="Normal 2 8 16 3 3" xfId="15502"/>
    <cellStyle name="Normal 2 8 16 4" xfId="15503"/>
    <cellStyle name="Normal 2 8 16 5" xfId="15504"/>
    <cellStyle name="Normal 2 8 17" xfId="15505"/>
    <cellStyle name="Normal 2 8 17 2" xfId="15506"/>
    <cellStyle name="Normal 2 8 17 2 2" xfId="15507"/>
    <cellStyle name="Normal 2 8 17 2 3" xfId="15508"/>
    <cellStyle name="Normal 2 8 17 3" xfId="15509"/>
    <cellStyle name="Normal 2 8 17 3 2" xfId="15510"/>
    <cellStyle name="Normal 2 8 17 3 3" xfId="15511"/>
    <cellStyle name="Normal 2 8 17 4" xfId="15512"/>
    <cellStyle name="Normal 2 8 17 5" xfId="15513"/>
    <cellStyle name="Normal 2 8 18" xfId="15514"/>
    <cellStyle name="Normal 2 8 18 2" xfId="15515"/>
    <cellStyle name="Normal 2 8 18 2 2" xfId="15516"/>
    <cellStyle name="Normal 2 8 18 2 3" xfId="15517"/>
    <cellStyle name="Normal 2 8 18 3" xfId="15518"/>
    <cellStyle name="Normal 2 8 18 3 2" xfId="15519"/>
    <cellStyle name="Normal 2 8 18 3 3" xfId="15520"/>
    <cellStyle name="Normal 2 8 18 4" xfId="15521"/>
    <cellStyle name="Normal 2 8 18 5" xfId="15522"/>
    <cellStyle name="Normal 2 8 19" xfId="15523"/>
    <cellStyle name="Normal 2 8 19 2" xfId="15524"/>
    <cellStyle name="Normal 2 8 19 2 2" xfId="15525"/>
    <cellStyle name="Normal 2 8 19 2 3" xfId="15526"/>
    <cellStyle name="Normal 2 8 19 3" xfId="15527"/>
    <cellStyle name="Normal 2 8 19 3 2" xfId="15528"/>
    <cellStyle name="Normal 2 8 19 3 3" xfId="15529"/>
    <cellStyle name="Normal 2 8 19 4" xfId="15530"/>
    <cellStyle name="Normal 2 8 19 5" xfId="15531"/>
    <cellStyle name="Normal 2 8 2" xfId="15532"/>
    <cellStyle name="Normal 2 8 2 2" xfId="15533"/>
    <cellStyle name="Normal 2 8 2 2 2" xfId="15534"/>
    <cellStyle name="Normal 2 8 2 2 3" xfId="15535"/>
    <cellStyle name="Normal 2 8 2 3" xfId="15536"/>
    <cellStyle name="Normal 2 8 2 3 2" xfId="15537"/>
    <cellStyle name="Normal 2 8 2 3 3" xfId="15538"/>
    <cellStyle name="Normal 2 8 2 4" xfId="15539"/>
    <cellStyle name="Normal 2 8 2 5" xfId="15540"/>
    <cellStyle name="Normal 2 8 20" xfId="15541"/>
    <cellStyle name="Normal 2 8 20 2" xfId="15542"/>
    <cellStyle name="Normal 2 8 20 2 2" xfId="15543"/>
    <cellStyle name="Normal 2 8 20 2 3" xfId="15544"/>
    <cellStyle name="Normal 2 8 20 3" xfId="15545"/>
    <cellStyle name="Normal 2 8 20 3 2" xfId="15546"/>
    <cellStyle name="Normal 2 8 20 3 3" xfId="15547"/>
    <cellStyle name="Normal 2 8 20 4" xfId="15548"/>
    <cellStyle name="Normal 2 8 20 5" xfId="15549"/>
    <cellStyle name="Normal 2 8 21" xfId="15550"/>
    <cellStyle name="Normal 2 8 21 2" xfId="15551"/>
    <cellStyle name="Normal 2 8 21 2 2" xfId="15552"/>
    <cellStyle name="Normal 2 8 21 2 3" xfId="15553"/>
    <cellStyle name="Normal 2 8 21 3" xfId="15554"/>
    <cellStyle name="Normal 2 8 21 3 2" xfId="15555"/>
    <cellStyle name="Normal 2 8 21 3 3" xfId="15556"/>
    <cellStyle name="Normal 2 8 21 4" xfId="15557"/>
    <cellStyle name="Normal 2 8 21 5" xfId="15558"/>
    <cellStyle name="Normal 2 8 22" xfId="15559"/>
    <cellStyle name="Normal 2 8 22 2" xfId="15560"/>
    <cellStyle name="Normal 2 8 22 2 2" xfId="15561"/>
    <cellStyle name="Normal 2 8 22 2 3" xfId="15562"/>
    <cellStyle name="Normal 2 8 22 3" xfId="15563"/>
    <cellStyle name="Normal 2 8 22 3 2" xfId="15564"/>
    <cellStyle name="Normal 2 8 22 3 3" xfId="15565"/>
    <cellStyle name="Normal 2 8 22 4" xfId="15566"/>
    <cellStyle name="Normal 2 8 22 5" xfId="15567"/>
    <cellStyle name="Normal 2 8 23" xfId="15568"/>
    <cellStyle name="Normal 2 8 23 2" xfId="15569"/>
    <cellStyle name="Normal 2 8 23 2 2" xfId="15570"/>
    <cellStyle name="Normal 2 8 23 2 3" xfId="15571"/>
    <cellStyle name="Normal 2 8 23 3" xfId="15572"/>
    <cellStyle name="Normal 2 8 23 3 2" xfId="15573"/>
    <cellStyle name="Normal 2 8 23 3 3" xfId="15574"/>
    <cellStyle name="Normal 2 8 23 4" xfId="15575"/>
    <cellStyle name="Normal 2 8 23 5" xfId="15576"/>
    <cellStyle name="Normal 2 8 24" xfId="15577"/>
    <cellStyle name="Normal 2 8 24 2" xfId="15578"/>
    <cellStyle name="Normal 2 8 24 3" xfId="15579"/>
    <cellStyle name="Normal 2 8 25" xfId="15580"/>
    <cellStyle name="Normal 2 8 25 2" xfId="15581"/>
    <cellStyle name="Normal 2 8 25 3" xfId="15582"/>
    <cellStyle name="Normal 2 8 26" xfId="15583"/>
    <cellStyle name="Normal 2 8 27" xfId="15584"/>
    <cellStyle name="Normal 2 8 3" xfId="15585"/>
    <cellStyle name="Normal 2 8 3 2" xfId="15586"/>
    <cellStyle name="Normal 2 8 3 2 2" xfId="15587"/>
    <cellStyle name="Normal 2 8 3 2 3" xfId="15588"/>
    <cellStyle name="Normal 2 8 3 3" xfId="15589"/>
    <cellStyle name="Normal 2 8 3 3 2" xfId="15590"/>
    <cellStyle name="Normal 2 8 3 3 3" xfId="15591"/>
    <cellStyle name="Normal 2 8 3 4" xfId="15592"/>
    <cellStyle name="Normal 2 8 3 5" xfId="15593"/>
    <cellStyle name="Normal 2 8 4" xfId="15594"/>
    <cellStyle name="Normal 2 8 4 2" xfId="15595"/>
    <cellStyle name="Normal 2 8 4 2 2" xfId="15596"/>
    <cellStyle name="Normal 2 8 4 2 3" xfId="15597"/>
    <cellStyle name="Normal 2 8 4 3" xfId="15598"/>
    <cellStyle name="Normal 2 8 4 3 2" xfId="15599"/>
    <cellStyle name="Normal 2 8 4 3 3" xfId="15600"/>
    <cellStyle name="Normal 2 8 4 4" xfId="15601"/>
    <cellStyle name="Normal 2 8 4 5" xfId="15602"/>
    <cellStyle name="Normal 2 8 5" xfId="15603"/>
    <cellStyle name="Normal 2 8 5 2" xfId="15604"/>
    <cellStyle name="Normal 2 8 5 2 2" xfId="15605"/>
    <cellStyle name="Normal 2 8 5 2 3" xfId="15606"/>
    <cellStyle name="Normal 2 8 5 3" xfId="15607"/>
    <cellStyle name="Normal 2 8 5 3 2" xfId="15608"/>
    <cellStyle name="Normal 2 8 5 3 3" xfId="15609"/>
    <cellStyle name="Normal 2 8 5 4" xfId="15610"/>
    <cellStyle name="Normal 2 8 5 5" xfId="15611"/>
    <cellStyle name="Normal 2 8 6" xfId="15612"/>
    <cellStyle name="Normal 2 8 6 2" xfId="15613"/>
    <cellStyle name="Normal 2 8 6 2 2" xfId="15614"/>
    <cellStyle name="Normal 2 8 6 2 3" xfId="15615"/>
    <cellStyle name="Normal 2 8 6 3" xfId="15616"/>
    <cellStyle name="Normal 2 8 6 3 2" xfId="15617"/>
    <cellStyle name="Normal 2 8 6 3 3" xfId="15618"/>
    <cellStyle name="Normal 2 8 6 4" xfId="15619"/>
    <cellStyle name="Normal 2 8 6 5" xfId="15620"/>
    <cellStyle name="Normal 2 8 7" xfId="15621"/>
    <cellStyle name="Normal 2 8 7 2" xfId="15622"/>
    <cellStyle name="Normal 2 8 7 2 2" xfId="15623"/>
    <cellStyle name="Normal 2 8 7 2 3" xfId="15624"/>
    <cellStyle name="Normal 2 8 7 3" xfId="15625"/>
    <cellStyle name="Normal 2 8 7 3 2" xfId="15626"/>
    <cellStyle name="Normal 2 8 7 3 3" xfId="15627"/>
    <cellStyle name="Normal 2 8 7 4" xfId="15628"/>
    <cellStyle name="Normal 2 8 7 5" xfId="15629"/>
    <cellStyle name="Normal 2 8 8" xfId="15630"/>
    <cellStyle name="Normal 2 8 8 2" xfId="15631"/>
    <cellStyle name="Normal 2 8 8 2 2" xfId="15632"/>
    <cellStyle name="Normal 2 8 8 2 3" xfId="15633"/>
    <cellStyle name="Normal 2 8 8 3" xfId="15634"/>
    <cellStyle name="Normal 2 8 8 3 2" xfId="15635"/>
    <cellStyle name="Normal 2 8 8 3 3" xfId="15636"/>
    <cellStyle name="Normal 2 8 8 4" xfId="15637"/>
    <cellStyle name="Normal 2 8 8 5" xfId="15638"/>
    <cellStyle name="Normal 2 8 9" xfId="15639"/>
    <cellStyle name="Normal 2 8 9 2" xfId="15640"/>
    <cellStyle name="Normal 2 8 9 2 2" xfId="15641"/>
    <cellStyle name="Normal 2 8 9 2 3" xfId="15642"/>
    <cellStyle name="Normal 2 8 9 3" xfId="15643"/>
    <cellStyle name="Normal 2 8 9 3 2" xfId="15644"/>
    <cellStyle name="Normal 2 8 9 3 3" xfId="15645"/>
    <cellStyle name="Normal 2 8 9 4" xfId="15646"/>
    <cellStyle name="Normal 2 8 9 5" xfId="15647"/>
    <cellStyle name="Normal 2 80" xfId="15648"/>
    <cellStyle name="Normal 2 80 2" xfId="15649"/>
    <cellStyle name="Normal 2 80 2 2" xfId="15650"/>
    <cellStyle name="Normal 2 80 2 3" xfId="15651"/>
    <cellStyle name="Normal 2 80 3" xfId="15652"/>
    <cellStyle name="Normal 2 80 3 2" xfId="15653"/>
    <cellStyle name="Normal 2 80 3 3" xfId="15654"/>
    <cellStyle name="Normal 2 80 4" xfId="15655"/>
    <cellStyle name="Normal 2 80 5" xfId="15656"/>
    <cellStyle name="Normal 2 81" xfId="15657"/>
    <cellStyle name="Normal 2 81 2" xfId="15658"/>
    <cellStyle name="Normal 2 81 2 2" xfId="15659"/>
    <cellStyle name="Normal 2 81 2 3" xfId="15660"/>
    <cellStyle name="Normal 2 81 3" xfId="15661"/>
    <cellStyle name="Normal 2 81 3 2" xfId="15662"/>
    <cellStyle name="Normal 2 81 3 3" xfId="15663"/>
    <cellStyle name="Normal 2 81 4" xfId="15664"/>
    <cellStyle name="Normal 2 81 5" xfId="15665"/>
    <cellStyle name="Normal 2 82" xfId="15666"/>
    <cellStyle name="Normal 2 82 2" xfId="15667"/>
    <cellStyle name="Normal 2 82 2 2" xfId="15668"/>
    <cellStyle name="Normal 2 82 2 3" xfId="15669"/>
    <cellStyle name="Normal 2 82 3" xfId="15670"/>
    <cellStyle name="Normal 2 82 3 2" xfId="15671"/>
    <cellStyle name="Normal 2 82 3 3" xfId="15672"/>
    <cellStyle name="Normal 2 82 4" xfId="15673"/>
    <cellStyle name="Normal 2 82 5" xfId="15674"/>
    <cellStyle name="Normal 2 83" xfId="15675"/>
    <cellStyle name="Normal 2 83 2" xfId="15676"/>
    <cellStyle name="Normal 2 83 2 2" xfId="15677"/>
    <cellStyle name="Normal 2 83 2 3" xfId="15678"/>
    <cellStyle name="Normal 2 83 3" xfId="15679"/>
    <cellStyle name="Normal 2 83 3 2" xfId="15680"/>
    <cellStyle name="Normal 2 83 3 3" xfId="15681"/>
    <cellStyle name="Normal 2 83 4" xfId="15682"/>
    <cellStyle name="Normal 2 83 5" xfId="15683"/>
    <cellStyle name="Normal 2 84" xfId="15684"/>
    <cellStyle name="Normal 2 84 2" xfId="15685"/>
    <cellStyle name="Normal 2 84 2 2" xfId="15686"/>
    <cellStyle name="Normal 2 84 2 3" xfId="15687"/>
    <cellStyle name="Normal 2 84 3" xfId="15688"/>
    <cellStyle name="Normal 2 84 3 2" xfId="15689"/>
    <cellStyle name="Normal 2 84 3 3" xfId="15690"/>
    <cellStyle name="Normal 2 84 4" xfId="15691"/>
    <cellStyle name="Normal 2 84 5" xfId="15692"/>
    <cellStyle name="Normal 2 85" xfId="15693"/>
    <cellStyle name="Normal 2 85 2" xfId="15694"/>
    <cellStyle name="Normal 2 85 2 2" xfId="15695"/>
    <cellStyle name="Normal 2 85 2 3" xfId="15696"/>
    <cellStyle name="Normal 2 85 3" xfId="15697"/>
    <cellStyle name="Normal 2 85 3 2" xfId="15698"/>
    <cellStyle name="Normal 2 85 3 3" xfId="15699"/>
    <cellStyle name="Normal 2 85 4" xfId="15700"/>
    <cellStyle name="Normal 2 85 5" xfId="15701"/>
    <cellStyle name="Normal 2 86" xfId="15702"/>
    <cellStyle name="Normal 2 86 2" xfId="15703"/>
    <cellStyle name="Normal 2 86 2 2" xfId="15704"/>
    <cellStyle name="Normal 2 86 2 3" xfId="15705"/>
    <cellStyle name="Normal 2 86 3" xfId="15706"/>
    <cellStyle name="Normal 2 86 3 2" xfId="15707"/>
    <cellStyle name="Normal 2 86 3 3" xfId="15708"/>
    <cellStyle name="Normal 2 86 4" xfId="15709"/>
    <cellStyle name="Normal 2 86 5" xfId="15710"/>
    <cellStyle name="Normal 2 87" xfId="15711"/>
    <cellStyle name="Normal 2 87 2" xfId="15712"/>
    <cellStyle name="Normal 2 87 2 2" xfId="15713"/>
    <cellStyle name="Normal 2 87 2 3" xfId="15714"/>
    <cellStyle name="Normal 2 87 3" xfId="15715"/>
    <cellStyle name="Normal 2 87 3 2" xfId="15716"/>
    <cellStyle name="Normal 2 87 3 3" xfId="15717"/>
    <cellStyle name="Normal 2 87 4" xfId="15718"/>
    <cellStyle name="Normal 2 87 5" xfId="15719"/>
    <cellStyle name="Normal 2 88" xfId="15720"/>
    <cellStyle name="Normal 2 88 2" xfId="15721"/>
    <cellStyle name="Normal 2 88 2 2" xfId="15722"/>
    <cellStyle name="Normal 2 88 2 3" xfId="15723"/>
    <cellStyle name="Normal 2 88 3" xfId="15724"/>
    <cellStyle name="Normal 2 88 3 2" xfId="15725"/>
    <cellStyle name="Normal 2 88 3 3" xfId="15726"/>
    <cellStyle name="Normal 2 88 4" xfId="15727"/>
    <cellStyle name="Normal 2 88 5" xfId="15728"/>
    <cellStyle name="Normal 2 89" xfId="15729"/>
    <cellStyle name="Normal 2 89 2" xfId="15730"/>
    <cellStyle name="Normal 2 89 2 2" xfId="15731"/>
    <cellStyle name="Normal 2 89 2 3" xfId="15732"/>
    <cellStyle name="Normal 2 89 3" xfId="15733"/>
    <cellStyle name="Normal 2 89 3 2" xfId="15734"/>
    <cellStyle name="Normal 2 89 3 3" xfId="15735"/>
    <cellStyle name="Normal 2 89 4" xfId="15736"/>
    <cellStyle name="Normal 2 89 5" xfId="15737"/>
    <cellStyle name="Normal 2 9" xfId="15738"/>
    <cellStyle name="Normal 2 9 10" xfId="15739"/>
    <cellStyle name="Normal 2 9 10 2" xfId="15740"/>
    <cellStyle name="Normal 2 9 10 2 2" xfId="15741"/>
    <cellStyle name="Normal 2 9 10 2 3" xfId="15742"/>
    <cellStyle name="Normal 2 9 10 3" xfId="15743"/>
    <cellStyle name="Normal 2 9 10 3 2" xfId="15744"/>
    <cellStyle name="Normal 2 9 10 3 3" xfId="15745"/>
    <cellStyle name="Normal 2 9 10 4" xfId="15746"/>
    <cellStyle name="Normal 2 9 10 5" xfId="15747"/>
    <cellStyle name="Normal 2 9 11" xfId="15748"/>
    <cellStyle name="Normal 2 9 11 2" xfId="15749"/>
    <cellStyle name="Normal 2 9 11 2 2" xfId="15750"/>
    <cellStyle name="Normal 2 9 11 2 3" xfId="15751"/>
    <cellStyle name="Normal 2 9 11 3" xfId="15752"/>
    <cellStyle name="Normal 2 9 11 3 2" xfId="15753"/>
    <cellStyle name="Normal 2 9 11 3 3" xfId="15754"/>
    <cellStyle name="Normal 2 9 11 4" xfId="15755"/>
    <cellStyle name="Normal 2 9 11 5" xfId="15756"/>
    <cellStyle name="Normal 2 9 12" xfId="15757"/>
    <cellStyle name="Normal 2 9 12 2" xfId="15758"/>
    <cellStyle name="Normal 2 9 12 2 2" xfId="15759"/>
    <cellStyle name="Normal 2 9 12 2 3" xfId="15760"/>
    <cellStyle name="Normal 2 9 12 3" xfId="15761"/>
    <cellStyle name="Normal 2 9 12 3 2" xfId="15762"/>
    <cellStyle name="Normal 2 9 12 3 3" xfId="15763"/>
    <cellStyle name="Normal 2 9 12 4" xfId="15764"/>
    <cellStyle name="Normal 2 9 12 5" xfId="15765"/>
    <cellStyle name="Normal 2 9 13" xfId="15766"/>
    <cellStyle name="Normal 2 9 13 2" xfId="15767"/>
    <cellStyle name="Normal 2 9 13 2 2" xfId="15768"/>
    <cellStyle name="Normal 2 9 13 2 3" xfId="15769"/>
    <cellStyle name="Normal 2 9 13 3" xfId="15770"/>
    <cellStyle name="Normal 2 9 13 3 2" xfId="15771"/>
    <cellStyle name="Normal 2 9 13 3 3" xfId="15772"/>
    <cellStyle name="Normal 2 9 13 4" xfId="15773"/>
    <cellStyle name="Normal 2 9 13 5" xfId="15774"/>
    <cellStyle name="Normal 2 9 14" xfId="15775"/>
    <cellStyle name="Normal 2 9 14 2" xfId="15776"/>
    <cellStyle name="Normal 2 9 14 2 2" xfId="15777"/>
    <cellStyle name="Normal 2 9 14 2 3" xfId="15778"/>
    <cellStyle name="Normal 2 9 14 3" xfId="15779"/>
    <cellStyle name="Normal 2 9 14 3 2" xfId="15780"/>
    <cellStyle name="Normal 2 9 14 3 3" xfId="15781"/>
    <cellStyle name="Normal 2 9 14 4" xfId="15782"/>
    <cellStyle name="Normal 2 9 14 5" xfId="15783"/>
    <cellStyle name="Normal 2 9 15" xfId="15784"/>
    <cellStyle name="Normal 2 9 15 2" xfId="15785"/>
    <cellStyle name="Normal 2 9 15 2 2" xfId="15786"/>
    <cellStyle name="Normal 2 9 15 2 3" xfId="15787"/>
    <cellStyle name="Normal 2 9 15 3" xfId="15788"/>
    <cellStyle name="Normal 2 9 15 3 2" xfId="15789"/>
    <cellStyle name="Normal 2 9 15 3 3" xfId="15790"/>
    <cellStyle name="Normal 2 9 15 4" xfId="15791"/>
    <cellStyle name="Normal 2 9 15 5" xfId="15792"/>
    <cellStyle name="Normal 2 9 16" xfId="15793"/>
    <cellStyle name="Normal 2 9 16 2" xfId="15794"/>
    <cellStyle name="Normal 2 9 16 2 2" xfId="15795"/>
    <cellStyle name="Normal 2 9 16 2 3" xfId="15796"/>
    <cellStyle name="Normal 2 9 16 3" xfId="15797"/>
    <cellStyle name="Normal 2 9 16 3 2" xfId="15798"/>
    <cellStyle name="Normal 2 9 16 3 3" xfId="15799"/>
    <cellStyle name="Normal 2 9 16 4" xfId="15800"/>
    <cellStyle name="Normal 2 9 16 5" xfId="15801"/>
    <cellStyle name="Normal 2 9 17" xfId="15802"/>
    <cellStyle name="Normal 2 9 17 2" xfId="15803"/>
    <cellStyle name="Normal 2 9 17 2 2" xfId="15804"/>
    <cellStyle name="Normal 2 9 17 2 3" xfId="15805"/>
    <cellStyle name="Normal 2 9 17 3" xfId="15806"/>
    <cellStyle name="Normal 2 9 17 3 2" xfId="15807"/>
    <cellStyle name="Normal 2 9 17 3 3" xfId="15808"/>
    <cellStyle name="Normal 2 9 17 4" xfId="15809"/>
    <cellStyle name="Normal 2 9 17 5" xfId="15810"/>
    <cellStyle name="Normal 2 9 18" xfId="15811"/>
    <cellStyle name="Normal 2 9 18 2" xfId="15812"/>
    <cellStyle name="Normal 2 9 18 2 2" xfId="15813"/>
    <cellStyle name="Normal 2 9 18 2 3" xfId="15814"/>
    <cellStyle name="Normal 2 9 18 3" xfId="15815"/>
    <cellStyle name="Normal 2 9 18 3 2" xfId="15816"/>
    <cellStyle name="Normal 2 9 18 3 3" xfId="15817"/>
    <cellStyle name="Normal 2 9 18 4" xfId="15818"/>
    <cellStyle name="Normal 2 9 18 5" xfId="15819"/>
    <cellStyle name="Normal 2 9 19" xfId="15820"/>
    <cellStyle name="Normal 2 9 19 2" xfId="15821"/>
    <cellStyle name="Normal 2 9 19 2 2" xfId="15822"/>
    <cellStyle name="Normal 2 9 19 2 3" xfId="15823"/>
    <cellStyle name="Normal 2 9 19 3" xfId="15824"/>
    <cellStyle name="Normal 2 9 19 3 2" xfId="15825"/>
    <cellStyle name="Normal 2 9 19 3 3" xfId="15826"/>
    <cellStyle name="Normal 2 9 19 4" xfId="15827"/>
    <cellStyle name="Normal 2 9 19 5" xfId="15828"/>
    <cellStyle name="Normal 2 9 2" xfId="15829"/>
    <cellStyle name="Normal 2 9 2 2" xfId="15830"/>
    <cellStyle name="Normal 2 9 2 2 2" xfId="15831"/>
    <cellStyle name="Normal 2 9 2 2 3" xfId="15832"/>
    <cellStyle name="Normal 2 9 2 3" xfId="15833"/>
    <cellStyle name="Normal 2 9 2 3 2" xfId="15834"/>
    <cellStyle name="Normal 2 9 2 3 3" xfId="15835"/>
    <cellStyle name="Normal 2 9 2 4" xfId="15836"/>
    <cellStyle name="Normal 2 9 2 5" xfId="15837"/>
    <cellStyle name="Normal 2 9 20" xfId="15838"/>
    <cellStyle name="Normal 2 9 20 2" xfId="15839"/>
    <cellStyle name="Normal 2 9 20 2 2" xfId="15840"/>
    <cellStyle name="Normal 2 9 20 2 3" xfId="15841"/>
    <cellStyle name="Normal 2 9 20 3" xfId="15842"/>
    <cellStyle name="Normal 2 9 20 3 2" xfId="15843"/>
    <cellStyle name="Normal 2 9 20 3 3" xfId="15844"/>
    <cellStyle name="Normal 2 9 20 4" xfId="15845"/>
    <cellStyle name="Normal 2 9 20 5" xfId="15846"/>
    <cellStyle name="Normal 2 9 21" xfId="15847"/>
    <cellStyle name="Normal 2 9 21 2" xfId="15848"/>
    <cellStyle name="Normal 2 9 21 2 2" xfId="15849"/>
    <cellStyle name="Normal 2 9 21 2 3" xfId="15850"/>
    <cellStyle name="Normal 2 9 21 3" xfId="15851"/>
    <cellStyle name="Normal 2 9 21 3 2" xfId="15852"/>
    <cellStyle name="Normal 2 9 21 3 3" xfId="15853"/>
    <cellStyle name="Normal 2 9 21 4" xfId="15854"/>
    <cellStyle name="Normal 2 9 21 5" xfId="15855"/>
    <cellStyle name="Normal 2 9 22" xfId="15856"/>
    <cellStyle name="Normal 2 9 22 2" xfId="15857"/>
    <cellStyle name="Normal 2 9 22 2 2" xfId="15858"/>
    <cellStyle name="Normal 2 9 22 2 3" xfId="15859"/>
    <cellStyle name="Normal 2 9 22 3" xfId="15860"/>
    <cellStyle name="Normal 2 9 22 3 2" xfId="15861"/>
    <cellStyle name="Normal 2 9 22 3 3" xfId="15862"/>
    <cellStyle name="Normal 2 9 22 4" xfId="15863"/>
    <cellStyle name="Normal 2 9 22 5" xfId="15864"/>
    <cellStyle name="Normal 2 9 23" xfId="15865"/>
    <cellStyle name="Normal 2 9 23 2" xfId="15866"/>
    <cellStyle name="Normal 2 9 23 2 2" xfId="15867"/>
    <cellStyle name="Normal 2 9 23 2 3" xfId="15868"/>
    <cellStyle name="Normal 2 9 23 3" xfId="15869"/>
    <cellStyle name="Normal 2 9 23 3 2" xfId="15870"/>
    <cellStyle name="Normal 2 9 23 3 3" xfId="15871"/>
    <cellStyle name="Normal 2 9 23 4" xfId="15872"/>
    <cellStyle name="Normal 2 9 23 5" xfId="15873"/>
    <cellStyle name="Normal 2 9 24" xfId="15874"/>
    <cellStyle name="Normal 2 9 24 2" xfId="15875"/>
    <cellStyle name="Normal 2 9 24 3" xfId="15876"/>
    <cellStyle name="Normal 2 9 25" xfId="15877"/>
    <cellStyle name="Normal 2 9 25 2" xfId="15878"/>
    <cellStyle name="Normal 2 9 25 3" xfId="15879"/>
    <cellStyle name="Normal 2 9 26" xfId="15880"/>
    <cellStyle name="Normal 2 9 27" xfId="15881"/>
    <cellStyle name="Normal 2 9 3" xfId="15882"/>
    <cellStyle name="Normal 2 9 3 2" xfId="15883"/>
    <cellStyle name="Normal 2 9 3 2 2" xfId="15884"/>
    <cellStyle name="Normal 2 9 3 2 3" xfId="15885"/>
    <cellStyle name="Normal 2 9 3 3" xfId="15886"/>
    <cellStyle name="Normal 2 9 3 3 2" xfId="15887"/>
    <cellStyle name="Normal 2 9 3 3 3" xfId="15888"/>
    <cellStyle name="Normal 2 9 3 4" xfId="15889"/>
    <cellStyle name="Normal 2 9 3 5" xfId="15890"/>
    <cellStyle name="Normal 2 9 4" xfId="15891"/>
    <cellStyle name="Normal 2 9 4 2" xfId="15892"/>
    <cellStyle name="Normal 2 9 4 2 2" xfId="15893"/>
    <cellStyle name="Normal 2 9 4 2 3" xfId="15894"/>
    <cellStyle name="Normal 2 9 4 3" xfId="15895"/>
    <cellStyle name="Normal 2 9 4 3 2" xfId="15896"/>
    <cellStyle name="Normal 2 9 4 3 3" xfId="15897"/>
    <cellStyle name="Normal 2 9 4 4" xfId="15898"/>
    <cellStyle name="Normal 2 9 4 5" xfId="15899"/>
    <cellStyle name="Normal 2 9 5" xfId="15900"/>
    <cellStyle name="Normal 2 9 5 2" xfId="15901"/>
    <cellStyle name="Normal 2 9 5 2 2" xfId="15902"/>
    <cellStyle name="Normal 2 9 5 2 3" xfId="15903"/>
    <cellStyle name="Normal 2 9 5 3" xfId="15904"/>
    <cellStyle name="Normal 2 9 5 3 2" xfId="15905"/>
    <cellStyle name="Normal 2 9 5 3 3" xfId="15906"/>
    <cellStyle name="Normal 2 9 5 4" xfId="15907"/>
    <cellStyle name="Normal 2 9 5 5" xfId="15908"/>
    <cellStyle name="Normal 2 9 6" xfId="15909"/>
    <cellStyle name="Normal 2 9 6 2" xfId="15910"/>
    <cellStyle name="Normal 2 9 6 2 2" xfId="15911"/>
    <cellStyle name="Normal 2 9 6 2 3" xfId="15912"/>
    <cellStyle name="Normal 2 9 6 3" xfId="15913"/>
    <cellStyle name="Normal 2 9 6 3 2" xfId="15914"/>
    <cellStyle name="Normal 2 9 6 3 3" xfId="15915"/>
    <cellStyle name="Normal 2 9 6 4" xfId="15916"/>
    <cellStyle name="Normal 2 9 6 5" xfId="15917"/>
    <cellStyle name="Normal 2 9 7" xfId="15918"/>
    <cellStyle name="Normal 2 9 7 2" xfId="15919"/>
    <cellStyle name="Normal 2 9 7 2 2" xfId="15920"/>
    <cellStyle name="Normal 2 9 7 2 3" xfId="15921"/>
    <cellStyle name="Normal 2 9 7 3" xfId="15922"/>
    <cellStyle name="Normal 2 9 7 3 2" xfId="15923"/>
    <cellStyle name="Normal 2 9 7 3 3" xfId="15924"/>
    <cellStyle name="Normal 2 9 7 4" xfId="15925"/>
    <cellStyle name="Normal 2 9 7 5" xfId="15926"/>
    <cellStyle name="Normal 2 9 8" xfId="15927"/>
    <cellStyle name="Normal 2 9 8 2" xfId="15928"/>
    <cellStyle name="Normal 2 9 8 2 2" xfId="15929"/>
    <cellStyle name="Normal 2 9 8 2 3" xfId="15930"/>
    <cellStyle name="Normal 2 9 8 3" xfId="15931"/>
    <cellStyle name="Normal 2 9 8 3 2" xfId="15932"/>
    <cellStyle name="Normal 2 9 8 3 3" xfId="15933"/>
    <cellStyle name="Normal 2 9 8 4" xfId="15934"/>
    <cellStyle name="Normal 2 9 8 5" xfId="15935"/>
    <cellStyle name="Normal 2 9 9" xfId="15936"/>
    <cellStyle name="Normal 2 9 9 2" xfId="15937"/>
    <cellStyle name="Normal 2 9 9 2 2" xfId="15938"/>
    <cellStyle name="Normal 2 9 9 2 3" xfId="15939"/>
    <cellStyle name="Normal 2 9 9 3" xfId="15940"/>
    <cellStyle name="Normal 2 9 9 3 2" xfId="15941"/>
    <cellStyle name="Normal 2 9 9 3 3" xfId="15942"/>
    <cellStyle name="Normal 2 9 9 4" xfId="15943"/>
    <cellStyle name="Normal 2 9 9 5" xfId="15944"/>
    <cellStyle name="Normal 2 90" xfId="15945"/>
    <cellStyle name="Normal 2 90 2" xfId="15946"/>
    <cellStyle name="Normal 2 90 2 2" xfId="15947"/>
    <cellStyle name="Normal 2 90 2 3" xfId="15948"/>
    <cellStyle name="Normal 2 90 3" xfId="15949"/>
    <cellStyle name="Normal 2 90 3 2" xfId="15950"/>
    <cellStyle name="Normal 2 90 3 3" xfId="15951"/>
    <cellStyle name="Normal 2 90 4" xfId="15952"/>
    <cellStyle name="Normal 2 90 5" xfId="15953"/>
    <cellStyle name="Normal 2 91" xfId="15954"/>
    <cellStyle name="Normal 2 91 2" xfId="15955"/>
    <cellStyle name="Normal 2 91 2 2" xfId="15956"/>
    <cellStyle name="Normal 2 91 2 3" xfId="15957"/>
    <cellStyle name="Normal 2 91 3" xfId="15958"/>
    <cellStyle name="Normal 2 91 3 2" xfId="15959"/>
    <cellStyle name="Normal 2 91 3 3" xfId="15960"/>
    <cellStyle name="Normal 2 91 4" xfId="15961"/>
    <cellStyle name="Normal 2 91 5" xfId="15962"/>
    <cellStyle name="Normal 2 92" xfId="15963"/>
    <cellStyle name="Normal 2 92 2" xfId="15964"/>
    <cellStyle name="Normal 2 92 2 2" xfId="15965"/>
    <cellStyle name="Normal 2 92 2 3" xfId="15966"/>
    <cellStyle name="Normal 2 92 3" xfId="15967"/>
    <cellStyle name="Normal 2 92 3 2" xfId="15968"/>
    <cellStyle name="Normal 2 92 3 3" xfId="15969"/>
    <cellStyle name="Normal 2 92 4" xfId="15970"/>
    <cellStyle name="Normal 2 92 5" xfId="15971"/>
    <cellStyle name="Normal 2 93" xfId="15972"/>
    <cellStyle name="Normal 2 93 2" xfId="15973"/>
    <cellStyle name="Normal 2 93 2 2" xfId="15974"/>
    <cellStyle name="Normal 2 93 2 3" xfId="15975"/>
    <cellStyle name="Normal 2 93 3" xfId="15976"/>
    <cellStyle name="Normal 2 93 3 2" xfId="15977"/>
    <cellStyle name="Normal 2 93 3 3" xfId="15978"/>
    <cellStyle name="Normal 2 93 4" xfId="15979"/>
    <cellStyle name="Normal 2 93 5" xfId="15980"/>
    <cellStyle name="Normal 2 94" xfId="15981"/>
    <cellStyle name="Normal 2 94 2" xfId="15982"/>
    <cellStyle name="Normal 2 94 2 2" xfId="15983"/>
    <cellStyle name="Normal 2 94 2 3" xfId="15984"/>
    <cellStyle name="Normal 2 94 3" xfId="15985"/>
    <cellStyle name="Normal 2 94 3 2" xfId="15986"/>
    <cellStyle name="Normal 2 94 3 3" xfId="15987"/>
    <cellStyle name="Normal 2 94 4" xfId="15988"/>
    <cellStyle name="Normal 2 94 5" xfId="15989"/>
    <cellStyle name="Normal 2 95" xfId="15990"/>
    <cellStyle name="Normal 2 95 2" xfId="15991"/>
    <cellStyle name="Normal 2 95 2 2" xfId="15992"/>
    <cellStyle name="Normal 2 95 2 3" xfId="15993"/>
    <cellStyle name="Normal 2 95 3" xfId="15994"/>
    <cellStyle name="Normal 2 95 3 2" xfId="15995"/>
    <cellStyle name="Normal 2 95 3 3" xfId="15996"/>
    <cellStyle name="Normal 2 95 4" xfId="15997"/>
    <cellStyle name="Normal 2 95 5" xfId="15998"/>
    <cellStyle name="Normal 2 96" xfId="15999"/>
    <cellStyle name="Normal 2 96 2" xfId="16000"/>
    <cellStyle name="Normal 2 96 2 2" xfId="16001"/>
    <cellStyle name="Normal 2 96 2 3" xfId="16002"/>
    <cellStyle name="Normal 2 96 3" xfId="16003"/>
    <cellStyle name="Normal 2 96 3 2" xfId="16004"/>
    <cellStyle name="Normal 2 96 3 3" xfId="16005"/>
    <cellStyle name="Normal 2 96 4" xfId="16006"/>
    <cellStyle name="Normal 2 96 5" xfId="16007"/>
    <cellStyle name="Normal 2 97" xfId="16008"/>
    <cellStyle name="Normal 2 97 2" xfId="16009"/>
    <cellStyle name="Normal 2 97 2 2" xfId="16010"/>
    <cellStyle name="Normal 2 97 2 3" xfId="16011"/>
    <cellStyle name="Normal 2 97 3" xfId="16012"/>
    <cellStyle name="Normal 2 97 3 2" xfId="16013"/>
    <cellStyle name="Normal 2 97 3 3" xfId="16014"/>
    <cellStyle name="Normal 2 97 4" xfId="16015"/>
    <cellStyle name="Normal 2 97 5" xfId="16016"/>
    <cellStyle name="Normal 2 98" xfId="16017"/>
    <cellStyle name="Normal 2 98 2" xfId="16018"/>
    <cellStyle name="Normal 2 98 2 2" xfId="16019"/>
    <cellStyle name="Normal 2 98 2 3" xfId="16020"/>
    <cellStyle name="Normal 2 98 3" xfId="16021"/>
    <cellStyle name="Normal 2 98 3 2" xfId="16022"/>
    <cellStyle name="Normal 2 98 3 3" xfId="16023"/>
    <cellStyle name="Normal 2 98 4" xfId="16024"/>
    <cellStyle name="Normal 2 98 5" xfId="16025"/>
    <cellStyle name="Normal 2 99" xfId="16026"/>
    <cellStyle name="Normal 2 99 2" xfId="16027"/>
    <cellStyle name="Normal 2 99 2 2" xfId="16028"/>
    <cellStyle name="Normal 2 99 2 3" xfId="16029"/>
    <cellStyle name="Normal 2 99 3" xfId="16030"/>
    <cellStyle name="Normal 2 99 3 2" xfId="16031"/>
    <cellStyle name="Normal 2 99 3 3" xfId="16032"/>
    <cellStyle name="Normal 2 99 4" xfId="16033"/>
    <cellStyle name="Normal 2 99 5" xfId="16034"/>
    <cellStyle name="Normal 2_2006-2009 Updated Graph" xfId="16035"/>
    <cellStyle name="Normal 20" xfId="419"/>
    <cellStyle name="Normal 20 2" xfId="16036"/>
    <cellStyle name="Normal 20 2 2" xfId="16037"/>
    <cellStyle name="Normal 20 2 3" xfId="16038"/>
    <cellStyle name="Normal 20 3" xfId="16039"/>
    <cellStyle name="Normal 20 3 2" xfId="16040"/>
    <cellStyle name="Normal 20 3 3" xfId="16041"/>
    <cellStyle name="Normal 20 4" xfId="16042"/>
    <cellStyle name="Normal 20 5" xfId="16043"/>
    <cellStyle name="Normal 21" xfId="420"/>
    <cellStyle name="Normal 21 2" xfId="16044"/>
    <cellStyle name="Normal 21 2 2" xfId="16045"/>
    <cellStyle name="Normal 21 2 2 2" xfId="43202"/>
    <cellStyle name="Normal 21 2 3" xfId="16046"/>
    <cellStyle name="Normal 21 2 3 2" xfId="43201"/>
    <cellStyle name="Normal 21 2 4" xfId="16047"/>
    <cellStyle name="Normal 21 2 4 2" xfId="43200"/>
    <cellStyle name="Normal 21 2 5" xfId="43199"/>
    <cellStyle name="Normal 21 3" xfId="16048"/>
    <cellStyle name="Normal 21 3 2" xfId="16049"/>
    <cellStyle name="Normal 21 3 3" xfId="16050"/>
    <cellStyle name="Normal 21 4" xfId="16051"/>
    <cellStyle name="Normal 21 4 2" xfId="43198"/>
    <cellStyle name="Normal 21 5" xfId="16052"/>
    <cellStyle name="Normal 22" xfId="421"/>
    <cellStyle name="Normal 22 2" xfId="43166"/>
    <cellStyle name="Normal 22 3" xfId="16053"/>
    <cellStyle name="Normal 23" xfId="422"/>
    <cellStyle name="Normal 23 2" xfId="43167"/>
    <cellStyle name="Normal 23 3" xfId="16054"/>
    <cellStyle name="Normal 24" xfId="423"/>
    <cellStyle name="Normal 24 2" xfId="16056"/>
    <cellStyle name="Normal 24 3" xfId="16057"/>
    <cellStyle name="Normal 24 4" xfId="43168"/>
    <cellStyle name="Normal 24 5" xfId="16055"/>
    <cellStyle name="Normal 25" xfId="424"/>
    <cellStyle name="Normal 25 2" xfId="43169"/>
    <cellStyle name="Normal 25 3" xfId="16058"/>
    <cellStyle name="Normal 26" xfId="425"/>
    <cellStyle name="Normal 26 2" xfId="43170"/>
    <cellStyle name="Normal 26 3" xfId="16059"/>
    <cellStyle name="Normal 27" xfId="426"/>
    <cellStyle name="Normal 27 2" xfId="43171"/>
    <cellStyle name="Normal 27 3" xfId="16060"/>
    <cellStyle name="Normal 28" xfId="427"/>
    <cellStyle name="Normal 28 2" xfId="43172"/>
    <cellStyle name="Normal 28 3" xfId="16061"/>
    <cellStyle name="Normal 29" xfId="428"/>
    <cellStyle name="Normal 29 2" xfId="16063"/>
    <cellStyle name="Normal 29 3" xfId="43173"/>
    <cellStyle name="Normal 29 4" xfId="16062"/>
    <cellStyle name="Normal 3" xfId="316"/>
    <cellStyle name="Normal 3 10" xfId="16065"/>
    <cellStyle name="Normal 3 10 10" xfId="16066"/>
    <cellStyle name="Normal 3 10 10 2" xfId="16067"/>
    <cellStyle name="Normal 3 10 10 2 2" xfId="16068"/>
    <cellStyle name="Normal 3 10 10 2 3" xfId="16069"/>
    <cellStyle name="Normal 3 10 10 3" xfId="16070"/>
    <cellStyle name="Normal 3 10 10 3 2" xfId="16071"/>
    <cellStyle name="Normal 3 10 10 3 3" xfId="16072"/>
    <cellStyle name="Normal 3 10 10 4" xfId="16073"/>
    <cellStyle name="Normal 3 10 10 5" xfId="16074"/>
    <cellStyle name="Normal 3 10 11" xfId="16075"/>
    <cellStyle name="Normal 3 10 11 2" xfId="16076"/>
    <cellStyle name="Normal 3 10 11 2 2" xfId="16077"/>
    <cellStyle name="Normal 3 10 11 2 3" xfId="16078"/>
    <cellStyle name="Normal 3 10 11 3" xfId="16079"/>
    <cellStyle name="Normal 3 10 11 3 2" xfId="16080"/>
    <cellStyle name="Normal 3 10 11 3 3" xfId="16081"/>
    <cellStyle name="Normal 3 10 11 4" xfId="16082"/>
    <cellStyle name="Normal 3 10 11 5" xfId="16083"/>
    <cellStyle name="Normal 3 10 12" xfId="16084"/>
    <cellStyle name="Normal 3 10 12 2" xfId="16085"/>
    <cellStyle name="Normal 3 10 12 2 2" xfId="16086"/>
    <cellStyle name="Normal 3 10 12 2 3" xfId="16087"/>
    <cellStyle name="Normal 3 10 12 3" xfId="16088"/>
    <cellStyle name="Normal 3 10 12 3 2" xfId="16089"/>
    <cellStyle name="Normal 3 10 12 3 3" xfId="16090"/>
    <cellStyle name="Normal 3 10 12 4" xfId="16091"/>
    <cellStyle name="Normal 3 10 12 5" xfId="16092"/>
    <cellStyle name="Normal 3 10 13" xfId="16093"/>
    <cellStyle name="Normal 3 10 13 2" xfId="16094"/>
    <cellStyle name="Normal 3 10 13 2 2" xfId="16095"/>
    <cellStyle name="Normal 3 10 13 2 3" xfId="16096"/>
    <cellStyle name="Normal 3 10 13 3" xfId="16097"/>
    <cellStyle name="Normal 3 10 13 3 2" xfId="16098"/>
    <cellStyle name="Normal 3 10 13 3 3" xfId="16099"/>
    <cellStyle name="Normal 3 10 13 4" xfId="16100"/>
    <cellStyle name="Normal 3 10 13 5" xfId="16101"/>
    <cellStyle name="Normal 3 10 14" xfId="16102"/>
    <cellStyle name="Normal 3 10 14 2" xfId="16103"/>
    <cellStyle name="Normal 3 10 14 2 2" xfId="16104"/>
    <cellStyle name="Normal 3 10 14 2 3" xfId="16105"/>
    <cellStyle name="Normal 3 10 14 3" xfId="16106"/>
    <cellStyle name="Normal 3 10 14 3 2" xfId="16107"/>
    <cellStyle name="Normal 3 10 14 3 3" xfId="16108"/>
    <cellStyle name="Normal 3 10 14 4" xfId="16109"/>
    <cellStyle name="Normal 3 10 14 5" xfId="16110"/>
    <cellStyle name="Normal 3 10 15" xfId="16111"/>
    <cellStyle name="Normal 3 10 15 2" xfId="16112"/>
    <cellStyle name="Normal 3 10 15 2 2" xfId="16113"/>
    <cellStyle name="Normal 3 10 15 2 3" xfId="16114"/>
    <cellStyle name="Normal 3 10 15 3" xfId="16115"/>
    <cellStyle name="Normal 3 10 15 3 2" xfId="16116"/>
    <cellStyle name="Normal 3 10 15 3 3" xfId="16117"/>
    <cellStyle name="Normal 3 10 15 4" xfId="16118"/>
    <cellStyle name="Normal 3 10 15 5" xfId="16119"/>
    <cellStyle name="Normal 3 10 16" xfId="16120"/>
    <cellStyle name="Normal 3 10 16 2" xfId="16121"/>
    <cellStyle name="Normal 3 10 16 2 2" xfId="16122"/>
    <cellStyle name="Normal 3 10 16 2 3" xfId="16123"/>
    <cellStyle name="Normal 3 10 16 3" xfId="16124"/>
    <cellStyle name="Normal 3 10 16 3 2" xfId="16125"/>
    <cellStyle name="Normal 3 10 16 3 3" xfId="16126"/>
    <cellStyle name="Normal 3 10 16 4" xfId="16127"/>
    <cellStyle name="Normal 3 10 16 5" xfId="16128"/>
    <cellStyle name="Normal 3 10 17" xfId="16129"/>
    <cellStyle name="Normal 3 10 17 2" xfId="16130"/>
    <cellStyle name="Normal 3 10 17 2 2" xfId="16131"/>
    <cellStyle name="Normal 3 10 17 2 3" xfId="16132"/>
    <cellStyle name="Normal 3 10 17 3" xfId="16133"/>
    <cellStyle name="Normal 3 10 17 3 2" xfId="16134"/>
    <cellStyle name="Normal 3 10 17 3 3" xfId="16135"/>
    <cellStyle name="Normal 3 10 17 4" xfId="16136"/>
    <cellStyle name="Normal 3 10 17 5" xfId="16137"/>
    <cellStyle name="Normal 3 10 18" xfId="16138"/>
    <cellStyle name="Normal 3 10 18 2" xfId="16139"/>
    <cellStyle name="Normal 3 10 18 2 2" xfId="16140"/>
    <cellStyle name="Normal 3 10 18 2 3" xfId="16141"/>
    <cellStyle name="Normal 3 10 18 3" xfId="16142"/>
    <cellStyle name="Normal 3 10 18 3 2" xfId="16143"/>
    <cellStyle name="Normal 3 10 18 3 3" xfId="16144"/>
    <cellStyle name="Normal 3 10 18 4" xfId="16145"/>
    <cellStyle name="Normal 3 10 18 5" xfId="16146"/>
    <cellStyle name="Normal 3 10 19" xfId="16147"/>
    <cellStyle name="Normal 3 10 19 2" xfId="16148"/>
    <cellStyle name="Normal 3 10 19 2 2" xfId="16149"/>
    <cellStyle name="Normal 3 10 19 2 3" xfId="16150"/>
    <cellStyle name="Normal 3 10 19 3" xfId="16151"/>
    <cellStyle name="Normal 3 10 19 3 2" xfId="16152"/>
    <cellStyle name="Normal 3 10 19 3 3" xfId="16153"/>
    <cellStyle name="Normal 3 10 19 4" xfId="16154"/>
    <cellStyle name="Normal 3 10 19 5" xfId="16155"/>
    <cellStyle name="Normal 3 10 2" xfId="16156"/>
    <cellStyle name="Normal 3 10 2 2" xfId="16157"/>
    <cellStyle name="Normal 3 10 2 2 2" xfId="16158"/>
    <cellStyle name="Normal 3 10 2 2 3" xfId="16159"/>
    <cellStyle name="Normal 3 10 2 3" xfId="16160"/>
    <cellStyle name="Normal 3 10 2 3 2" xfId="16161"/>
    <cellStyle name="Normal 3 10 2 3 3" xfId="16162"/>
    <cellStyle name="Normal 3 10 2 4" xfId="16163"/>
    <cellStyle name="Normal 3 10 2 5" xfId="16164"/>
    <cellStyle name="Normal 3 10 20" xfId="16165"/>
    <cellStyle name="Normal 3 10 20 2" xfId="16166"/>
    <cellStyle name="Normal 3 10 20 2 2" xfId="16167"/>
    <cellStyle name="Normal 3 10 20 2 3" xfId="16168"/>
    <cellStyle name="Normal 3 10 20 3" xfId="16169"/>
    <cellStyle name="Normal 3 10 20 3 2" xfId="16170"/>
    <cellStyle name="Normal 3 10 20 3 3" xfId="16171"/>
    <cellStyle name="Normal 3 10 20 4" xfId="16172"/>
    <cellStyle name="Normal 3 10 20 5" xfId="16173"/>
    <cellStyle name="Normal 3 10 21" xfId="16174"/>
    <cellStyle name="Normal 3 10 21 2" xfId="16175"/>
    <cellStyle name="Normal 3 10 21 2 2" xfId="16176"/>
    <cellStyle name="Normal 3 10 21 2 3" xfId="16177"/>
    <cellStyle name="Normal 3 10 21 3" xfId="16178"/>
    <cellStyle name="Normal 3 10 21 3 2" xfId="16179"/>
    <cellStyle name="Normal 3 10 21 3 3" xfId="16180"/>
    <cellStyle name="Normal 3 10 21 4" xfId="16181"/>
    <cellStyle name="Normal 3 10 21 5" xfId="16182"/>
    <cellStyle name="Normal 3 10 22" xfId="16183"/>
    <cellStyle name="Normal 3 10 22 2" xfId="16184"/>
    <cellStyle name="Normal 3 10 22 2 2" xfId="16185"/>
    <cellStyle name="Normal 3 10 22 2 3" xfId="16186"/>
    <cellStyle name="Normal 3 10 22 3" xfId="16187"/>
    <cellStyle name="Normal 3 10 22 3 2" xfId="16188"/>
    <cellStyle name="Normal 3 10 22 3 3" xfId="16189"/>
    <cellStyle name="Normal 3 10 22 4" xfId="16190"/>
    <cellStyle name="Normal 3 10 22 5" xfId="16191"/>
    <cellStyle name="Normal 3 10 23" xfId="16192"/>
    <cellStyle name="Normal 3 10 23 2" xfId="16193"/>
    <cellStyle name="Normal 3 10 23 2 2" xfId="16194"/>
    <cellStyle name="Normal 3 10 23 2 3" xfId="16195"/>
    <cellStyle name="Normal 3 10 23 3" xfId="16196"/>
    <cellStyle name="Normal 3 10 23 3 2" xfId="16197"/>
    <cellStyle name="Normal 3 10 23 3 3" xfId="16198"/>
    <cellStyle name="Normal 3 10 23 4" xfId="16199"/>
    <cellStyle name="Normal 3 10 23 5" xfId="16200"/>
    <cellStyle name="Normal 3 10 24" xfId="16201"/>
    <cellStyle name="Normal 3 10 24 10" xfId="16202"/>
    <cellStyle name="Normal 3 10 24 11" xfId="16203"/>
    <cellStyle name="Normal 3 10 24 11 2" xfId="16204"/>
    <cellStyle name="Normal 3 10 24 11 2 2" xfId="16205"/>
    <cellStyle name="Normal 3 10 24 11 2 2 2" xfId="16206"/>
    <cellStyle name="Normal 3 10 24 11 2 3" xfId="16207"/>
    <cellStyle name="Normal 3 10 24 11 2 4" xfId="16208"/>
    <cellStyle name="Normal 3 10 24 11 2 5" xfId="16209"/>
    <cellStyle name="Normal 3 10 24 11 3" xfId="16210"/>
    <cellStyle name="Normal 3 10 24 11 3 2" xfId="16211"/>
    <cellStyle name="Normal 3 10 24 11 4" xfId="16212"/>
    <cellStyle name="Normal 3 10 24 11 5" xfId="16213"/>
    <cellStyle name="Normal 3 10 24 12" xfId="16214"/>
    <cellStyle name="Normal 3 10 24 13" xfId="16215"/>
    <cellStyle name="Normal 3 10 24 14" xfId="16216"/>
    <cellStyle name="Normal 3 10 24 15" xfId="16217"/>
    <cellStyle name="Normal 3 10 24 15 2" xfId="16218"/>
    <cellStyle name="Normal 3 10 24 16" xfId="16219"/>
    <cellStyle name="Normal 3 10 24 17" xfId="16220"/>
    <cellStyle name="Normal 3 10 24 18" xfId="16221"/>
    <cellStyle name="Normal 3 10 24 2" xfId="16222"/>
    <cellStyle name="Normal 3 10 24 2 10" xfId="16223"/>
    <cellStyle name="Normal 3 10 24 2 11" xfId="16224"/>
    <cellStyle name="Normal 3 10 24 2 12" xfId="16225"/>
    <cellStyle name="Normal 3 10 24 2 13" xfId="16226"/>
    <cellStyle name="Normal 3 10 24 2 13 2" xfId="16227"/>
    <cellStyle name="Normal 3 10 24 2 14" xfId="16228"/>
    <cellStyle name="Normal 3 10 24 2 15" xfId="16229"/>
    <cellStyle name="Normal 3 10 24 2 16" xfId="16230"/>
    <cellStyle name="Normal 3 10 24 2 2" xfId="16231"/>
    <cellStyle name="Normal 3 10 24 2 2 10" xfId="16232"/>
    <cellStyle name="Normal 3 10 24 2 2 11" xfId="16233"/>
    <cellStyle name="Normal 3 10 24 2 2 12" xfId="16234"/>
    <cellStyle name="Normal 3 10 24 2 2 13" xfId="16235"/>
    <cellStyle name="Normal 3 10 24 2 2 13 2" xfId="16236"/>
    <cellStyle name="Normal 3 10 24 2 2 14" xfId="16237"/>
    <cellStyle name="Normal 3 10 24 2 2 15" xfId="16238"/>
    <cellStyle name="Normal 3 10 24 2 2 16" xfId="16239"/>
    <cellStyle name="Normal 3 10 24 2 2 2" xfId="16240"/>
    <cellStyle name="Normal 3 10 24 2 2 2 10" xfId="16241"/>
    <cellStyle name="Normal 3 10 24 2 2 2 11" xfId="16242"/>
    <cellStyle name="Normal 3 10 24 2 2 2 12" xfId="16243"/>
    <cellStyle name="Normal 3 10 24 2 2 2 12 2" xfId="16244"/>
    <cellStyle name="Normal 3 10 24 2 2 2 13" xfId="16245"/>
    <cellStyle name="Normal 3 10 24 2 2 2 14" xfId="16246"/>
    <cellStyle name="Normal 3 10 24 2 2 2 15" xfId="16247"/>
    <cellStyle name="Normal 3 10 24 2 2 2 2" xfId="16248"/>
    <cellStyle name="Normal 3 10 24 2 2 2 2 2" xfId="16249"/>
    <cellStyle name="Normal 3 10 24 2 2 2 2 2 2" xfId="16250"/>
    <cellStyle name="Normal 3 10 24 2 2 2 2 2 2 2" xfId="16251"/>
    <cellStyle name="Normal 3 10 24 2 2 2 2 2 2 2 2" xfId="16252"/>
    <cellStyle name="Normal 3 10 24 2 2 2 2 2 2 2 2 2" xfId="16253"/>
    <cellStyle name="Normal 3 10 24 2 2 2 2 2 2 2 3" xfId="16254"/>
    <cellStyle name="Normal 3 10 24 2 2 2 2 2 2 2 4" xfId="16255"/>
    <cellStyle name="Normal 3 10 24 2 2 2 2 2 2 2 5" xfId="16256"/>
    <cellStyle name="Normal 3 10 24 2 2 2 2 2 2 3" xfId="16257"/>
    <cellStyle name="Normal 3 10 24 2 2 2 2 2 2 3 2" xfId="16258"/>
    <cellStyle name="Normal 3 10 24 2 2 2 2 2 2 4" xfId="16259"/>
    <cellStyle name="Normal 3 10 24 2 2 2 2 2 2 5" xfId="16260"/>
    <cellStyle name="Normal 3 10 24 2 2 2 2 2 3" xfId="16261"/>
    <cellStyle name="Normal 3 10 24 2 2 2 2 2 4" xfId="16262"/>
    <cellStyle name="Normal 3 10 24 2 2 2 2 2 5" xfId="16263"/>
    <cellStyle name="Normal 3 10 24 2 2 2 2 2 6" xfId="16264"/>
    <cellStyle name="Normal 3 10 24 2 2 2 2 2 6 2" xfId="16265"/>
    <cellStyle name="Normal 3 10 24 2 2 2 2 2 7" xfId="16266"/>
    <cellStyle name="Normal 3 10 24 2 2 2 2 2 8" xfId="16267"/>
    <cellStyle name="Normal 3 10 24 2 2 2 2 2 9" xfId="16268"/>
    <cellStyle name="Normal 3 10 24 2 2 2 2 3" xfId="16269"/>
    <cellStyle name="Normal 3 10 24 2 2 2 2 3 2" xfId="16270"/>
    <cellStyle name="Normal 3 10 24 2 2 2 2 3 2 2" xfId="16271"/>
    <cellStyle name="Normal 3 10 24 2 2 2 2 3 2 2 2" xfId="16272"/>
    <cellStyle name="Normal 3 10 24 2 2 2 2 3 2 3" xfId="16273"/>
    <cellStyle name="Normal 3 10 24 2 2 2 2 3 2 4" xfId="16274"/>
    <cellStyle name="Normal 3 10 24 2 2 2 2 3 2 5" xfId="16275"/>
    <cellStyle name="Normal 3 10 24 2 2 2 2 3 3" xfId="16276"/>
    <cellStyle name="Normal 3 10 24 2 2 2 2 3 3 2" xfId="16277"/>
    <cellStyle name="Normal 3 10 24 2 2 2 2 3 4" xfId="16278"/>
    <cellStyle name="Normal 3 10 24 2 2 2 2 3 5" xfId="16279"/>
    <cellStyle name="Normal 3 10 24 2 2 2 2 4" xfId="16280"/>
    <cellStyle name="Normal 3 10 24 2 2 2 2 5" xfId="16281"/>
    <cellStyle name="Normal 3 10 24 2 2 2 2 6" xfId="16282"/>
    <cellStyle name="Normal 3 10 24 2 2 2 2 6 2" xfId="16283"/>
    <cellStyle name="Normal 3 10 24 2 2 2 2 7" xfId="16284"/>
    <cellStyle name="Normal 3 10 24 2 2 2 2 8" xfId="16285"/>
    <cellStyle name="Normal 3 10 24 2 2 2 2 9" xfId="16286"/>
    <cellStyle name="Normal 3 10 24 2 2 2 3" xfId="16287"/>
    <cellStyle name="Normal 3 10 24 2 2 2 3 2" xfId="16288"/>
    <cellStyle name="Normal 3 10 24 2 2 2 3 3" xfId="16289"/>
    <cellStyle name="Normal 3 10 24 2 2 2 4" xfId="16290"/>
    <cellStyle name="Normal 3 10 24 2 2 2 4 2" xfId="16291"/>
    <cellStyle name="Normal 3 10 24 2 2 2 4 3" xfId="16292"/>
    <cellStyle name="Normal 3 10 24 2 2 2 5" xfId="16293"/>
    <cellStyle name="Normal 3 10 24 2 2 2 5 2" xfId="16294"/>
    <cellStyle name="Normal 3 10 24 2 2 2 5 3" xfId="16295"/>
    <cellStyle name="Normal 3 10 24 2 2 2 6" xfId="16296"/>
    <cellStyle name="Normal 3 10 24 2 2 2 6 2" xfId="16297"/>
    <cellStyle name="Normal 3 10 24 2 2 2 6 3" xfId="16298"/>
    <cellStyle name="Normal 3 10 24 2 2 2 7" xfId="16299"/>
    <cellStyle name="Normal 3 10 24 2 2 2 7 2" xfId="16300"/>
    <cellStyle name="Normal 3 10 24 2 2 2 7 3" xfId="16301"/>
    <cellStyle name="Normal 3 10 24 2 2 2 8" xfId="16302"/>
    <cellStyle name="Normal 3 10 24 2 2 2 8 2" xfId="16303"/>
    <cellStyle name="Normal 3 10 24 2 2 2 8 2 2" xfId="16304"/>
    <cellStyle name="Normal 3 10 24 2 2 2 8 2 2 2" xfId="16305"/>
    <cellStyle name="Normal 3 10 24 2 2 2 8 2 3" xfId="16306"/>
    <cellStyle name="Normal 3 10 24 2 2 2 8 2 4" xfId="16307"/>
    <cellStyle name="Normal 3 10 24 2 2 2 8 2 5" xfId="16308"/>
    <cellStyle name="Normal 3 10 24 2 2 2 8 3" xfId="16309"/>
    <cellStyle name="Normal 3 10 24 2 2 2 8 3 2" xfId="16310"/>
    <cellStyle name="Normal 3 10 24 2 2 2 8 4" xfId="16311"/>
    <cellStyle name="Normal 3 10 24 2 2 2 8 5" xfId="16312"/>
    <cellStyle name="Normal 3 10 24 2 2 2 9" xfId="16313"/>
    <cellStyle name="Normal 3 10 24 2 2 3" xfId="16314"/>
    <cellStyle name="Normal 3 10 24 2 2 3 2" xfId="16315"/>
    <cellStyle name="Normal 3 10 24 2 2 3 3" xfId="16316"/>
    <cellStyle name="Normal 3 10 24 2 2 4" xfId="16317"/>
    <cellStyle name="Normal 3 10 24 2 2 4 2" xfId="16318"/>
    <cellStyle name="Normal 3 10 24 2 2 4 2 2" xfId="16319"/>
    <cellStyle name="Normal 3 10 24 2 2 4 2 2 2" xfId="16320"/>
    <cellStyle name="Normal 3 10 24 2 2 4 2 2 2 2" xfId="16321"/>
    <cellStyle name="Normal 3 10 24 2 2 4 2 2 2 2 2" xfId="16322"/>
    <cellStyle name="Normal 3 10 24 2 2 4 2 2 2 3" xfId="16323"/>
    <cellStyle name="Normal 3 10 24 2 2 4 2 2 2 4" xfId="16324"/>
    <cellStyle name="Normal 3 10 24 2 2 4 2 2 2 5" xfId="16325"/>
    <cellStyle name="Normal 3 10 24 2 2 4 2 2 3" xfId="16326"/>
    <cellStyle name="Normal 3 10 24 2 2 4 2 2 3 2" xfId="16327"/>
    <cellStyle name="Normal 3 10 24 2 2 4 2 2 4" xfId="16328"/>
    <cellStyle name="Normal 3 10 24 2 2 4 2 2 5" xfId="16329"/>
    <cellStyle name="Normal 3 10 24 2 2 4 2 3" xfId="16330"/>
    <cellStyle name="Normal 3 10 24 2 2 4 2 4" xfId="16331"/>
    <cellStyle name="Normal 3 10 24 2 2 4 2 5" xfId="16332"/>
    <cellStyle name="Normal 3 10 24 2 2 4 2 6" xfId="16333"/>
    <cellStyle name="Normal 3 10 24 2 2 4 2 6 2" xfId="16334"/>
    <cellStyle name="Normal 3 10 24 2 2 4 2 7" xfId="16335"/>
    <cellStyle name="Normal 3 10 24 2 2 4 2 8" xfId="16336"/>
    <cellStyle name="Normal 3 10 24 2 2 4 2 9" xfId="16337"/>
    <cellStyle name="Normal 3 10 24 2 2 4 3" xfId="16338"/>
    <cellStyle name="Normal 3 10 24 2 2 4 3 2" xfId="16339"/>
    <cellStyle name="Normal 3 10 24 2 2 4 3 2 2" xfId="16340"/>
    <cellStyle name="Normal 3 10 24 2 2 4 3 2 2 2" xfId="16341"/>
    <cellStyle name="Normal 3 10 24 2 2 4 3 2 3" xfId="16342"/>
    <cellStyle name="Normal 3 10 24 2 2 4 3 2 4" xfId="16343"/>
    <cellStyle name="Normal 3 10 24 2 2 4 3 2 5" xfId="16344"/>
    <cellStyle name="Normal 3 10 24 2 2 4 3 3" xfId="16345"/>
    <cellStyle name="Normal 3 10 24 2 2 4 3 3 2" xfId="16346"/>
    <cellStyle name="Normal 3 10 24 2 2 4 3 4" xfId="16347"/>
    <cellStyle name="Normal 3 10 24 2 2 4 3 5" xfId="16348"/>
    <cellStyle name="Normal 3 10 24 2 2 4 4" xfId="16349"/>
    <cellStyle name="Normal 3 10 24 2 2 4 5" xfId="16350"/>
    <cellStyle name="Normal 3 10 24 2 2 4 6" xfId="16351"/>
    <cellStyle name="Normal 3 10 24 2 2 4 6 2" xfId="16352"/>
    <cellStyle name="Normal 3 10 24 2 2 4 7" xfId="16353"/>
    <cellStyle name="Normal 3 10 24 2 2 4 8" xfId="16354"/>
    <cellStyle name="Normal 3 10 24 2 2 4 9" xfId="16355"/>
    <cellStyle name="Normal 3 10 24 2 2 5" xfId="16356"/>
    <cellStyle name="Normal 3 10 24 2 2 6" xfId="16357"/>
    <cellStyle name="Normal 3 10 24 2 2 7" xfId="16358"/>
    <cellStyle name="Normal 3 10 24 2 2 8" xfId="16359"/>
    <cellStyle name="Normal 3 10 24 2 2 9" xfId="16360"/>
    <cellStyle name="Normal 3 10 24 2 2 9 2" xfId="16361"/>
    <cellStyle name="Normal 3 10 24 2 2 9 2 2" xfId="16362"/>
    <cellStyle name="Normal 3 10 24 2 2 9 2 2 2" xfId="16363"/>
    <cellStyle name="Normal 3 10 24 2 2 9 2 3" xfId="16364"/>
    <cellStyle name="Normal 3 10 24 2 2 9 2 4" xfId="16365"/>
    <cellStyle name="Normal 3 10 24 2 2 9 2 5" xfId="16366"/>
    <cellStyle name="Normal 3 10 24 2 2 9 3" xfId="16367"/>
    <cellStyle name="Normal 3 10 24 2 2 9 3 2" xfId="16368"/>
    <cellStyle name="Normal 3 10 24 2 2 9 4" xfId="16369"/>
    <cellStyle name="Normal 3 10 24 2 2 9 5" xfId="16370"/>
    <cellStyle name="Normal 3 10 24 2 3" xfId="16371"/>
    <cellStyle name="Normal 3 10 24 2 3 10" xfId="16372"/>
    <cellStyle name="Normal 3 10 24 2 3 11" xfId="16373"/>
    <cellStyle name="Normal 3 10 24 2 3 12" xfId="16374"/>
    <cellStyle name="Normal 3 10 24 2 3 12 2" xfId="16375"/>
    <cellStyle name="Normal 3 10 24 2 3 13" xfId="16376"/>
    <cellStyle name="Normal 3 10 24 2 3 14" xfId="16377"/>
    <cellStyle name="Normal 3 10 24 2 3 15" xfId="16378"/>
    <cellStyle name="Normal 3 10 24 2 3 2" xfId="16379"/>
    <cellStyle name="Normal 3 10 24 2 3 2 2" xfId="16380"/>
    <cellStyle name="Normal 3 10 24 2 3 2 2 2" xfId="16381"/>
    <cellStyle name="Normal 3 10 24 2 3 2 2 2 2" xfId="16382"/>
    <cellStyle name="Normal 3 10 24 2 3 2 2 2 2 2" xfId="16383"/>
    <cellStyle name="Normal 3 10 24 2 3 2 2 2 2 2 2" xfId="16384"/>
    <cellStyle name="Normal 3 10 24 2 3 2 2 2 2 3" xfId="16385"/>
    <cellStyle name="Normal 3 10 24 2 3 2 2 2 2 4" xfId="16386"/>
    <cellStyle name="Normal 3 10 24 2 3 2 2 2 2 5" xfId="16387"/>
    <cellStyle name="Normal 3 10 24 2 3 2 2 2 3" xfId="16388"/>
    <cellStyle name="Normal 3 10 24 2 3 2 2 2 3 2" xfId="16389"/>
    <cellStyle name="Normal 3 10 24 2 3 2 2 2 4" xfId="16390"/>
    <cellStyle name="Normal 3 10 24 2 3 2 2 2 5" xfId="16391"/>
    <cellStyle name="Normal 3 10 24 2 3 2 2 3" xfId="16392"/>
    <cellStyle name="Normal 3 10 24 2 3 2 2 4" xfId="16393"/>
    <cellStyle name="Normal 3 10 24 2 3 2 2 5" xfId="16394"/>
    <cellStyle name="Normal 3 10 24 2 3 2 2 6" xfId="16395"/>
    <cellStyle name="Normal 3 10 24 2 3 2 2 6 2" xfId="16396"/>
    <cellStyle name="Normal 3 10 24 2 3 2 2 7" xfId="16397"/>
    <cellStyle name="Normal 3 10 24 2 3 2 2 8" xfId="16398"/>
    <cellStyle name="Normal 3 10 24 2 3 2 2 9" xfId="16399"/>
    <cellStyle name="Normal 3 10 24 2 3 2 3" xfId="16400"/>
    <cellStyle name="Normal 3 10 24 2 3 2 3 2" xfId="16401"/>
    <cellStyle name="Normal 3 10 24 2 3 2 3 2 2" xfId="16402"/>
    <cellStyle name="Normal 3 10 24 2 3 2 3 2 2 2" xfId="16403"/>
    <cellStyle name="Normal 3 10 24 2 3 2 3 2 3" xfId="16404"/>
    <cellStyle name="Normal 3 10 24 2 3 2 3 2 4" xfId="16405"/>
    <cellStyle name="Normal 3 10 24 2 3 2 3 2 5" xfId="16406"/>
    <cellStyle name="Normal 3 10 24 2 3 2 3 3" xfId="16407"/>
    <cellStyle name="Normal 3 10 24 2 3 2 3 3 2" xfId="16408"/>
    <cellStyle name="Normal 3 10 24 2 3 2 3 4" xfId="16409"/>
    <cellStyle name="Normal 3 10 24 2 3 2 3 5" xfId="16410"/>
    <cellStyle name="Normal 3 10 24 2 3 2 4" xfId="16411"/>
    <cellStyle name="Normal 3 10 24 2 3 2 5" xfId="16412"/>
    <cellStyle name="Normal 3 10 24 2 3 2 6" xfId="16413"/>
    <cellStyle name="Normal 3 10 24 2 3 2 6 2" xfId="16414"/>
    <cellStyle name="Normal 3 10 24 2 3 2 7" xfId="16415"/>
    <cellStyle name="Normal 3 10 24 2 3 2 8" xfId="16416"/>
    <cellStyle name="Normal 3 10 24 2 3 2 9" xfId="16417"/>
    <cellStyle name="Normal 3 10 24 2 3 3" xfId="16418"/>
    <cellStyle name="Normal 3 10 24 2 3 4" xfId="16419"/>
    <cellStyle name="Normal 3 10 24 2 3 5" xfId="16420"/>
    <cellStyle name="Normal 3 10 24 2 3 6" xfId="16421"/>
    <cellStyle name="Normal 3 10 24 2 3 7" xfId="16422"/>
    <cellStyle name="Normal 3 10 24 2 3 8" xfId="16423"/>
    <cellStyle name="Normal 3 10 24 2 3 8 2" xfId="16424"/>
    <cellStyle name="Normal 3 10 24 2 3 8 2 2" xfId="16425"/>
    <cellStyle name="Normal 3 10 24 2 3 8 2 2 2" xfId="16426"/>
    <cellStyle name="Normal 3 10 24 2 3 8 2 3" xfId="16427"/>
    <cellStyle name="Normal 3 10 24 2 3 8 2 4" xfId="16428"/>
    <cellStyle name="Normal 3 10 24 2 3 8 2 5" xfId="16429"/>
    <cellStyle name="Normal 3 10 24 2 3 8 3" xfId="16430"/>
    <cellStyle name="Normal 3 10 24 2 3 8 3 2" xfId="16431"/>
    <cellStyle name="Normal 3 10 24 2 3 8 4" xfId="16432"/>
    <cellStyle name="Normal 3 10 24 2 3 8 5" xfId="16433"/>
    <cellStyle name="Normal 3 10 24 2 3 9" xfId="16434"/>
    <cellStyle name="Normal 3 10 24 2 4" xfId="16435"/>
    <cellStyle name="Normal 3 10 24 2 4 2" xfId="16436"/>
    <cellStyle name="Normal 3 10 24 2 4 2 2" xfId="16437"/>
    <cellStyle name="Normal 3 10 24 2 4 2 2 2" xfId="16438"/>
    <cellStyle name="Normal 3 10 24 2 4 2 2 2 2" xfId="16439"/>
    <cellStyle name="Normal 3 10 24 2 4 2 2 2 2 2" xfId="16440"/>
    <cellStyle name="Normal 3 10 24 2 4 2 2 2 3" xfId="16441"/>
    <cellStyle name="Normal 3 10 24 2 4 2 2 2 4" xfId="16442"/>
    <cellStyle name="Normal 3 10 24 2 4 2 2 2 5" xfId="16443"/>
    <cellStyle name="Normal 3 10 24 2 4 2 2 3" xfId="16444"/>
    <cellStyle name="Normal 3 10 24 2 4 2 2 3 2" xfId="16445"/>
    <cellStyle name="Normal 3 10 24 2 4 2 2 4" xfId="16446"/>
    <cellStyle name="Normal 3 10 24 2 4 2 2 5" xfId="16447"/>
    <cellStyle name="Normal 3 10 24 2 4 2 3" xfId="16448"/>
    <cellStyle name="Normal 3 10 24 2 4 2 4" xfId="16449"/>
    <cellStyle name="Normal 3 10 24 2 4 2 5" xfId="16450"/>
    <cellStyle name="Normal 3 10 24 2 4 2 6" xfId="16451"/>
    <cellStyle name="Normal 3 10 24 2 4 2 6 2" xfId="16452"/>
    <cellStyle name="Normal 3 10 24 2 4 2 7" xfId="16453"/>
    <cellStyle name="Normal 3 10 24 2 4 2 8" xfId="16454"/>
    <cellStyle name="Normal 3 10 24 2 4 2 9" xfId="16455"/>
    <cellStyle name="Normal 3 10 24 2 4 3" xfId="16456"/>
    <cellStyle name="Normal 3 10 24 2 4 3 2" xfId="16457"/>
    <cellStyle name="Normal 3 10 24 2 4 3 2 2" xfId="16458"/>
    <cellStyle name="Normal 3 10 24 2 4 3 2 2 2" xfId="16459"/>
    <cellStyle name="Normal 3 10 24 2 4 3 2 3" xfId="16460"/>
    <cellStyle name="Normal 3 10 24 2 4 3 2 4" xfId="16461"/>
    <cellStyle name="Normal 3 10 24 2 4 3 2 5" xfId="16462"/>
    <cellStyle name="Normal 3 10 24 2 4 3 3" xfId="16463"/>
    <cellStyle name="Normal 3 10 24 2 4 3 3 2" xfId="16464"/>
    <cellStyle name="Normal 3 10 24 2 4 3 4" xfId="16465"/>
    <cellStyle name="Normal 3 10 24 2 4 3 5" xfId="16466"/>
    <cellStyle name="Normal 3 10 24 2 4 4" xfId="16467"/>
    <cellStyle name="Normal 3 10 24 2 4 5" xfId="16468"/>
    <cellStyle name="Normal 3 10 24 2 4 6" xfId="16469"/>
    <cellStyle name="Normal 3 10 24 2 4 6 2" xfId="16470"/>
    <cellStyle name="Normal 3 10 24 2 4 7" xfId="16471"/>
    <cellStyle name="Normal 3 10 24 2 4 8" xfId="16472"/>
    <cellStyle name="Normal 3 10 24 2 4 9" xfId="16473"/>
    <cellStyle name="Normal 3 10 24 2 5" xfId="16474"/>
    <cellStyle name="Normal 3 10 24 2 5 2" xfId="16475"/>
    <cellStyle name="Normal 3 10 24 2 5 3" xfId="16476"/>
    <cellStyle name="Normal 3 10 24 2 6" xfId="16477"/>
    <cellStyle name="Normal 3 10 24 2 6 2" xfId="16478"/>
    <cellStyle name="Normal 3 10 24 2 6 3" xfId="16479"/>
    <cellStyle name="Normal 3 10 24 2 7" xfId="16480"/>
    <cellStyle name="Normal 3 10 24 2 7 2" xfId="16481"/>
    <cellStyle name="Normal 3 10 24 2 7 3" xfId="16482"/>
    <cellStyle name="Normal 3 10 24 2 8" xfId="16483"/>
    <cellStyle name="Normal 3 10 24 2 8 2" xfId="16484"/>
    <cellStyle name="Normal 3 10 24 2 8 3" xfId="16485"/>
    <cellStyle name="Normal 3 10 24 2 9" xfId="16486"/>
    <cellStyle name="Normal 3 10 24 2 9 2" xfId="16487"/>
    <cellStyle name="Normal 3 10 24 2 9 2 2" xfId="16488"/>
    <cellStyle name="Normal 3 10 24 2 9 2 2 2" xfId="16489"/>
    <cellStyle name="Normal 3 10 24 2 9 2 3" xfId="16490"/>
    <cellStyle name="Normal 3 10 24 2 9 2 4" xfId="16491"/>
    <cellStyle name="Normal 3 10 24 2 9 2 5" xfId="16492"/>
    <cellStyle name="Normal 3 10 24 2 9 3" xfId="16493"/>
    <cellStyle name="Normal 3 10 24 2 9 3 2" xfId="16494"/>
    <cellStyle name="Normal 3 10 24 2 9 4" xfId="16495"/>
    <cellStyle name="Normal 3 10 24 2 9 5" xfId="16496"/>
    <cellStyle name="Normal 3 10 24 3" xfId="16497"/>
    <cellStyle name="Normal 3 10 24 3 2" xfId="16498"/>
    <cellStyle name="Normal 3 10 24 3 3" xfId="16499"/>
    <cellStyle name="Normal 3 10 24 4" xfId="16500"/>
    <cellStyle name="Normal 3 10 24 4 10" xfId="16501"/>
    <cellStyle name="Normal 3 10 24 4 11" xfId="16502"/>
    <cellStyle name="Normal 3 10 24 4 12" xfId="16503"/>
    <cellStyle name="Normal 3 10 24 4 12 2" xfId="16504"/>
    <cellStyle name="Normal 3 10 24 4 13" xfId="16505"/>
    <cellStyle name="Normal 3 10 24 4 14" xfId="16506"/>
    <cellStyle name="Normal 3 10 24 4 15" xfId="16507"/>
    <cellStyle name="Normal 3 10 24 4 2" xfId="16508"/>
    <cellStyle name="Normal 3 10 24 4 2 2" xfId="16509"/>
    <cellStyle name="Normal 3 10 24 4 2 2 2" xfId="16510"/>
    <cellStyle name="Normal 3 10 24 4 2 2 2 2" xfId="16511"/>
    <cellStyle name="Normal 3 10 24 4 2 2 2 2 2" xfId="16512"/>
    <cellStyle name="Normal 3 10 24 4 2 2 2 2 2 2" xfId="16513"/>
    <cellStyle name="Normal 3 10 24 4 2 2 2 2 3" xfId="16514"/>
    <cellStyle name="Normal 3 10 24 4 2 2 2 2 4" xfId="16515"/>
    <cellStyle name="Normal 3 10 24 4 2 2 2 2 5" xfId="16516"/>
    <cellStyle name="Normal 3 10 24 4 2 2 2 3" xfId="16517"/>
    <cellStyle name="Normal 3 10 24 4 2 2 2 3 2" xfId="16518"/>
    <cellStyle name="Normal 3 10 24 4 2 2 2 4" xfId="16519"/>
    <cellStyle name="Normal 3 10 24 4 2 2 2 5" xfId="16520"/>
    <cellStyle name="Normal 3 10 24 4 2 2 3" xfId="16521"/>
    <cellStyle name="Normal 3 10 24 4 2 2 4" xfId="16522"/>
    <cellStyle name="Normal 3 10 24 4 2 2 5" xfId="16523"/>
    <cellStyle name="Normal 3 10 24 4 2 2 6" xfId="16524"/>
    <cellStyle name="Normal 3 10 24 4 2 2 6 2" xfId="16525"/>
    <cellStyle name="Normal 3 10 24 4 2 2 7" xfId="16526"/>
    <cellStyle name="Normal 3 10 24 4 2 2 8" xfId="16527"/>
    <cellStyle name="Normal 3 10 24 4 2 2 9" xfId="16528"/>
    <cellStyle name="Normal 3 10 24 4 2 3" xfId="16529"/>
    <cellStyle name="Normal 3 10 24 4 2 3 2" xfId="16530"/>
    <cellStyle name="Normal 3 10 24 4 2 3 2 2" xfId="16531"/>
    <cellStyle name="Normal 3 10 24 4 2 3 2 2 2" xfId="16532"/>
    <cellStyle name="Normal 3 10 24 4 2 3 2 3" xfId="16533"/>
    <cellStyle name="Normal 3 10 24 4 2 3 2 4" xfId="16534"/>
    <cellStyle name="Normal 3 10 24 4 2 3 2 5" xfId="16535"/>
    <cellStyle name="Normal 3 10 24 4 2 3 3" xfId="16536"/>
    <cellStyle name="Normal 3 10 24 4 2 3 3 2" xfId="16537"/>
    <cellStyle name="Normal 3 10 24 4 2 3 4" xfId="16538"/>
    <cellStyle name="Normal 3 10 24 4 2 3 5" xfId="16539"/>
    <cellStyle name="Normal 3 10 24 4 2 4" xfId="16540"/>
    <cellStyle name="Normal 3 10 24 4 2 5" xfId="16541"/>
    <cellStyle name="Normal 3 10 24 4 2 6" xfId="16542"/>
    <cellStyle name="Normal 3 10 24 4 2 6 2" xfId="16543"/>
    <cellStyle name="Normal 3 10 24 4 2 7" xfId="16544"/>
    <cellStyle name="Normal 3 10 24 4 2 8" xfId="16545"/>
    <cellStyle name="Normal 3 10 24 4 2 9" xfId="16546"/>
    <cellStyle name="Normal 3 10 24 4 3" xfId="16547"/>
    <cellStyle name="Normal 3 10 24 4 3 2" xfId="16548"/>
    <cellStyle name="Normal 3 10 24 4 3 3" xfId="16549"/>
    <cellStyle name="Normal 3 10 24 4 4" xfId="16550"/>
    <cellStyle name="Normal 3 10 24 4 4 2" xfId="16551"/>
    <cellStyle name="Normal 3 10 24 4 4 3" xfId="16552"/>
    <cellStyle name="Normal 3 10 24 4 5" xfId="16553"/>
    <cellStyle name="Normal 3 10 24 4 5 2" xfId="16554"/>
    <cellStyle name="Normal 3 10 24 4 5 3" xfId="16555"/>
    <cellStyle name="Normal 3 10 24 4 6" xfId="16556"/>
    <cellStyle name="Normal 3 10 24 4 6 2" xfId="16557"/>
    <cellStyle name="Normal 3 10 24 4 6 3" xfId="16558"/>
    <cellStyle name="Normal 3 10 24 4 7" xfId="16559"/>
    <cellStyle name="Normal 3 10 24 4 7 2" xfId="16560"/>
    <cellStyle name="Normal 3 10 24 4 7 3" xfId="16561"/>
    <cellStyle name="Normal 3 10 24 4 8" xfId="16562"/>
    <cellStyle name="Normal 3 10 24 4 8 2" xfId="16563"/>
    <cellStyle name="Normal 3 10 24 4 8 2 2" xfId="16564"/>
    <cellStyle name="Normal 3 10 24 4 8 2 2 2" xfId="16565"/>
    <cellStyle name="Normal 3 10 24 4 8 2 3" xfId="16566"/>
    <cellStyle name="Normal 3 10 24 4 8 2 4" xfId="16567"/>
    <cellStyle name="Normal 3 10 24 4 8 2 5" xfId="16568"/>
    <cellStyle name="Normal 3 10 24 4 8 3" xfId="16569"/>
    <cellStyle name="Normal 3 10 24 4 8 3 2" xfId="16570"/>
    <cellStyle name="Normal 3 10 24 4 8 4" xfId="16571"/>
    <cellStyle name="Normal 3 10 24 4 8 5" xfId="16572"/>
    <cellStyle name="Normal 3 10 24 4 9" xfId="16573"/>
    <cellStyle name="Normal 3 10 24 5" xfId="16574"/>
    <cellStyle name="Normal 3 10 24 5 2" xfId="16575"/>
    <cellStyle name="Normal 3 10 24 5 3" xfId="16576"/>
    <cellStyle name="Normal 3 10 24 6" xfId="16577"/>
    <cellStyle name="Normal 3 10 24 6 2" xfId="16578"/>
    <cellStyle name="Normal 3 10 24 6 2 2" xfId="16579"/>
    <cellStyle name="Normal 3 10 24 6 2 2 2" xfId="16580"/>
    <cellStyle name="Normal 3 10 24 6 2 2 2 2" xfId="16581"/>
    <cellStyle name="Normal 3 10 24 6 2 2 2 2 2" xfId="16582"/>
    <cellStyle name="Normal 3 10 24 6 2 2 2 3" xfId="16583"/>
    <cellStyle name="Normal 3 10 24 6 2 2 2 4" xfId="16584"/>
    <cellStyle name="Normal 3 10 24 6 2 2 2 5" xfId="16585"/>
    <cellStyle name="Normal 3 10 24 6 2 2 3" xfId="16586"/>
    <cellStyle name="Normal 3 10 24 6 2 2 3 2" xfId="16587"/>
    <cellStyle name="Normal 3 10 24 6 2 2 4" xfId="16588"/>
    <cellStyle name="Normal 3 10 24 6 2 2 5" xfId="16589"/>
    <cellStyle name="Normal 3 10 24 6 2 3" xfId="16590"/>
    <cellStyle name="Normal 3 10 24 6 2 4" xfId="16591"/>
    <cellStyle name="Normal 3 10 24 6 2 5" xfId="16592"/>
    <cellStyle name="Normal 3 10 24 6 2 6" xfId="16593"/>
    <cellStyle name="Normal 3 10 24 6 2 6 2" xfId="16594"/>
    <cellStyle name="Normal 3 10 24 6 2 7" xfId="16595"/>
    <cellStyle name="Normal 3 10 24 6 2 8" xfId="16596"/>
    <cellStyle name="Normal 3 10 24 6 2 9" xfId="16597"/>
    <cellStyle name="Normal 3 10 24 6 3" xfId="16598"/>
    <cellStyle name="Normal 3 10 24 6 3 2" xfId="16599"/>
    <cellStyle name="Normal 3 10 24 6 3 2 2" xfId="16600"/>
    <cellStyle name="Normal 3 10 24 6 3 2 2 2" xfId="16601"/>
    <cellStyle name="Normal 3 10 24 6 3 2 3" xfId="16602"/>
    <cellStyle name="Normal 3 10 24 6 3 2 4" xfId="16603"/>
    <cellStyle name="Normal 3 10 24 6 3 2 5" xfId="16604"/>
    <cellStyle name="Normal 3 10 24 6 3 3" xfId="16605"/>
    <cellStyle name="Normal 3 10 24 6 3 3 2" xfId="16606"/>
    <cellStyle name="Normal 3 10 24 6 3 4" xfId="16607"/>
    <cellStyle name="Normal 3 10 24 6 3 5" xfId="16608"/>
    <cellStyle name="Normal 3 10 24 6 4" xfId="16609"/>
    <cellStyle name="Normal 3 10 24 6 5" xfId="16610"/>
    <cellStyle name="Normal 3 10 24 6 6" xfId="16611"/>
    <cellStyle name="Normal 3 10 24 6 6 2" xfId="16612"/>
    <cellStyle name="Normal 3 10 24 6 7" xfId="16613"/>
    <cellStyle name="Normal 3 10 24 6 8" xfId="16614"/>
    <cellStyle name="Normal 3 10 24 6 9" xfId="16615"/>
    <cellStyle name="Normal 3 10 24 7" xfId="16616"/>
    <cellStyle name="Normal 3 10 24 8" xfId="16617"/>
    <cellStyle name="Normal 3 10 24 9" xfId="16618"/>
    <cellStyle name="Normal 3 10 25" xfId="16619"/>
    <cellStyle name="Normal 3 10 25 2" xfId="16620"/>
    <cellStyle name="Normal 3 10 25 3" xfId="16621"/>
    <cellStyle name="Normal 3 10 26" xfId="16622"/>
    <cellStyle name="Normal 3 10 26 2" xfId="16623"/>
    <cellStyle name="Normal 3 10 26 3" xfId="16624"/>
    <cellStyle name="Normal 3 10 27" xfId="16625"/>
    <cellStyle name="Normal 3 10 27 2" xfId="16626"/>
    <cellStyle name="Normal 3 10 27 3" xfId="16627"/>
    <cellStyle name="Normal 3 10 28" xfId="16628"/>
    <cellStyle name="Normal 3 10 28 2" xfId="16629"/>
    <cellStyle name="Normal 3 10 28 3" xfId="16630"/>
    <cellStyle name="Normal 3 10 29" xfId="16631"/>
    <cellStyle name="Normal 3 10 29 2" xfId="16632"/>
    <cellStyle name="Normal 3 10 29 3" xfId="16633"/>
    <cellStyle name="Normal 3 10 3" xfId="16634"/>
    <cellStyle name="Normal 3 10 3 2" xfId="16635"/>
    <cellStyle name="Normal 3 10 3 2 2" xfId="16636"/>
    <cellStyle name="Normal 3 10 3 2 3" xfId="16637"/>
    <cellStyle name="Normal 3 10 3 3" xfId="16638"/>
    <cellStyle name="Normal 3 10 3 3 2" xfId="16639"/>
    <cellStyle name="Normal 3 10 3 3 3" xfId="16640"/>
    <cellStyle name="Normal 3 10 3 4" xfId="16641"/>
    <cellStyle name="Normal 3 10 3 5" xfId="16642"/>
    <cellStyle name="Normal 3 10 30" xfId="16643"/>
    <cellStyle name="Normal 3 10 30 10" xfId="16644"/>
    <cellStyle name="Normal 3 10 30 11" xfId="16645"/>
    <cellStyle name="Normal 3 10 30 12" xfId="16646"/>
    <cellStyle name="Normal 3 10 30 13" xfId="16647"/>
    <cellStyle name="Normal 3 10 30 13 2" xfId="16648"/>
    <cellStyle name="Normal 3 10 30 14" xfId="16649"/>
    <cellStyle name="Normal 3 10 30 15" xfId="16650"/>
    <cellStyle name="Normal 3 10 30 16" xfId="16651"/>
    <cellStyle name="Normal 3 10 30 2" xfId="16652"/>
    <cellStyle name="Normal 3 10 30 2 10" xfId="16653"/>
    <cellStyle name="Normal 3 10 30 2 11" xfId="16654"/>
    <cellStyle name="Normal 3 10 30 2 12" xfId="16655"/>
    <cellStyle name="Normal 3 10 30 2 13" xfId="16656"/>
    <cellStyle name="Normal 3 10 30 2 13 2" xfId="16657"/>
    <cellStyle name="Normal 3 10 30 2 14" xfId="16658"/>
    <cellStyle name="Normal 3 10 30 2 15" xfId="16659"/>
    <cellStyle name="Normal 3 10 30 2 16" xfId="16660"/>
    <cellStyle name="Normal 3 10 30 2 2" xfId="16661"/>
    <cellStyle name="Normal 3 10 30 2 2 10" xfId="16662"/>
    <cellStyle name="Normal 3 10 30 2 2 11" xfId="16663"/>
    <cellStyle name="Normal 3 10 30 2 2 12" xfId="16664"/>
    <cellStyle name="Normal 3 10 30 2 2 12 2" xfId="16665"/>
    <cellStyle name="Normal 3 10 30 2 2 13" xfId="16666"/>
    <cellStyle name="Normal 3 10 30 2 2 14" xfId="16667"/>
    <cellStyle name="Normal 3 10 30 2 2 15" xfId="16668"/>
    <cellStyle name="Normal 3 10 30 2 2 2" xfId="16669"/>
    <cellStyle name="Normal 3 10 30 2 2 2 2" xfId="16670"/>
    <cellStyle name="Normal 3 10 30 2 2 2 2 2" xfId="16671"/>
    <cellStyle name="Normal 3 10 30 2 2 2 2 2 2" xfId="16672"/>
    <cellStyle name="Normal 3 10 30 2 2 2 2 2 2 2" xfId="16673"/>
    <cellStyle name="Normal 3 10 30 2 2 2 2 2 2 2 2" xfId="16674"/>
    <cellStyle name="Normal 3 10 30 2 2 2 2 2 2 3" xfId="16675"/>
    <cellStyle name="Normal 3 10 30 2 2 2 2 2 2 4" xfId="16676"/>
    <cellStyle name="Normal 3 10 30 2 2 2 2 2 2 5" xfId="16677"/>
    <cellStyle name="Normal 3 10 30 2 2 2 2 2 3" xfId="16678"/>
    <cellStyle name="Normal 3 10 30 2 2 2 2 2 3 2" xfId="16679"/>
    <cellStyle name="Normal 3 10 30 2 2 2 2 2 4" xfId="16680"/>
    <cellStyle name="Normal 3 10 30 2 2 2 2 2 5" xfId="16681"/>
    <cellStyle name="Normal 3 10 30 2 2 2 2 3" xfId="16682"/>
    <cellStyle name="Normal 3 10 30 2 2 2 2 4" xfId="16683"/>
    <cellStyle name="Normal 3 10 30 2 2 2 2 5" xfId="16684"/>
    <cellStyle name="Normal 3 10 30 2 2 2 2 6" xfId="16685"/>
    <cellStyle name="Normal 3 10 30 2 2 2 2 6 2" xfId="16686"/>
    <cellStyle name="Normal 3 10 30 2 2 2 2 7" xfId="16687"/>
    <cellStyle name="Normal 3 10 30 2 2 2 2 8" xfId="16688"/>
    <cellStyle name="Normal 3 10 30 2 2 2 2 9" xfId="16689"/>
    <cellStyle name="Normal 3 10 30 2 2 2 3" xfId="16690"/>
    <cellStyle name="Normal 3 10 30 2 2 2 3 2" xfId="16691"/>
    <cellStyle name="Normal 3 10 30 2 2 2 3 2 2" xfId="16692"/>
    <cellStyle name="Normal 3 10 30 2 2 2 3 2 2 2" xfId="16693"/>
    <cellStyle name="Normal 3 10 30 2 2 2 3 2 3" xfId="16694"/>
    <cellStyle name="Normal 3 10 30 2 2 2 3 2 4" xfId="16695"/>
    <cellStyle name="Normal 3 10 30 2 2 2 3 2 5" xfId="16696"/>
    <cellStyle name="Normal 3 10 30 2 2 2 3 3" xfId="16697"/>
    <cellStyle name="Normal 3 10 30 2 2 2 3 3 2" xfId="16698"/>
    <cellStyle name="Normal 3 10 30 2 2 2 3 4" xfId="16699"/>
    <cellStyle name="Normal 3 10 30 2 2 2 3 5" xfId="16700"/>
    <cellStyle name="Normal 3 10 30 2 2 2 4" xfId="16701"/>
    <cellStyle name="Normal 3 10 30 2 2 2 5" xfId="16702"/>
    <cellStyle name="Normal 3 10 30 2 2 2 6" xfId="16703"/>
    <cellStyle name="Normal 3 10 30 2 2 2 6 2" xfId="16704"/>
    <cellStyle name="Normal 3 10 30 2 2 2 7" xfId="16705"/>
    <cellStyle name="Normal 3 10 30 2 2 2 8" xfId="16706"/>
    <cellStyle name="Normal 3 10 30 2 2 2 9" xfId="16707"/>
    <cellStyle name="Normal 3 10 30 2 2 3" xfId="16708"/>
    <cellStyle name="Normal 3 10 30 2 2 4" xfId="16709"/>
    <cellStyle name="Normal 3 10 30 2 2 5" xfId="16710"/>
    <cellStyle name="Normal 3 10 30 2 2 6" xfId="16711"/>
    <cellStyle name="Normal 3 10 30 2 2 7" xfId="16712"/>
    <cellStyle name="Normal 3 10 30 2 2 8" xfId="16713"/>
    <cellStyle name="Normal 3 10 30 2 2 8 2" xfId="16714"/>
    <cellStyle name="Normal 3 10 30 2 2 8 2 2" xfId="16715"/>
    <cellStyle name="Normal 3 10 30 2 2 8 2 2 2" xfId="16716"/>
    <cellStyle name="Normal 3 10 30 2 2 8 2 3" xfId="16717"/>
    <cellStyle name="Normal 3 10 30 2 2 8 2 4" xfId="16718"/>
    <cellStyle name="Normal 3 10 30 2 2 8 2 5" xfId="16719"/>
    <cellStyle name="Normal 3 10 30 2 2 8 3" xfId="16720"/>
    <cellStyle name="Normal 3 10 30 2 2 8 3 2" xfId="16721"/>
    <cellStyle name="Normal 3 10 30 2 2 8 4" xfId="16722"/>
    <cellStyle name="Normal 3 10 30 2 2 8 5" xfId="16723"/>
    <cellStyle name="Normal 3 10 30 2 2 9" xfId="16724"/>
    <cellStyle name="Normal 3 10 30 2 3" xfId="16725"/>
    <cellStyle name="Normal 3 10 30 2 4" xfId="16726"/>
    <cellStyle name="Normal 3 10 30 2 4 2" xfId="16727"/>
    <cellStyle name="Normal 3 10 30 2 4 2 2" xfId="16728"/>
    <cellStyle name="Normal 3 10 30 2 4 2 2 2" xfId="16729"/>
    <cellStyle name="Normal 3 10 30 2 4 2 2 2 2" xfId="16730"/>
    <cellStyle name="Normal 3 10 30 2 4 2 2 2 2 2" xfId="16731"/>
    <cellStyle name="Normal 3 10 30 2 4 2 2 2 3" xfId="16732"/>
    <cellStyle name="Normal 3 10 30 2 4 2 2 2 4" xfId="16733"/>
    <cellStyle name="Normal 3 10 30 2 4 2 2 2 5" xfId="16734"/>
    <cellStyle name="Normal 3 10 30 2 4 2 2 3" xfId="16735"/>
    <cellStyle name="Normal 3 10 30 2 4 2 2 3 2" xfId="16736"/>
    <cellStyle name="Normal 3 10 30 2 4 2 2 4" xfId="16737"/>
    <cellStyle name="Normal 3 10 30 2 4 2 2 5" xfId="16738"/>
    <cellStyle name="Normal 3 10 30 2 4 2 3" xfId="16739"/>
    <cellStyle name="Normal 3 10 30 2 4 2 4" xfId="16740"/>
    <cellStyle name="Normal 3 10 30 2 4 2 5" xfId="16741"/>
    <cellStyle name="Normal 3 10 30 2 4 2 6" xfId="16742"/>
    <cellStyle name="Normal 3 10 30 2 4 2 6 2" xfId="16743"/>
    <cellStyle name="Normal 3 10 30 2 4 2 7" xfId="16744"/>
    <cellStyle name="Normal 3 10 30 2 4 2 8" xfId="16745"/>
    <cellStyle name="Normal 3 10 30 2 4 2 9" xfId="16746"/>
    <cellStyle name="Normal 3 10 30 2 4 3" xfId="16747"/>
    <cellStyle name="Normal 3 10 30 2 4 3 2" xfId="16748"/>
    <cellStyle name="Normal 3 10 30 2 4 3 2 2" xfId="16749"/>
    <cellStyle name="Normal 3 10 30 2 4 3 2 2 2" xfId="16750"/>
    <cellStyle name="Normal 3 10 30 2 4 3 2 3" xfId="16751"/>
    <cellStyle name="Normal 3 10 30 2 4 3 2 4" xfId="16752"/>
    <cellStyle name="Normal 3 10 30 2 4 3 2 5" xfId="16753"/>
    <cellStyle name="Normal 3 10 30 2 4 3 3" xfId="16754"/>
    <cellStyle name="Normal 3 10 30 2 4 3 3 2" xfId="16755"/>
    <cellStyle name="Normal 3 10 30 2 4 3 4" xfId="16756"/>
    <cellStyle name="Normal 3 10 30 2 4 3 5" xfId="16757"/>
    <cellStyle name="Normal 3 10 30 2 4 4" xfId="16758"/>
    <cellStyle name="Normal 3 10 30 2 4 5" xfId="16759"/>
    <cellStyle name="Normal 3 10 30 2 4 6" xfId="16760"/>
    <cellStyle name="Normal 3 10 30 2 4 6 2" xfId="16761"/>
    <cellStyle name="Normal 3 10 30 2 4 7" xfId="16762"/>
    <cellStyle name="Normal 3 10 30 2 4 8" xfId="16763"/>
    <cellStyle name="Normal 3 10 30 2 4 9" xfId="16764"/>
    <cellStyle name="Normal 3 10 30 2 5" xfId="16765"/>
    <cellStyle name="Normal 3 10 30 2 5 2" xfId="16766"/>
    <cellStyle name="Normal 3 10 30 2 5 3" xfId="16767"/>
    <cellStyle name="Normal 3 10 30 2 6" xfId="16768"/>
    <cellStyle name="Normal 3 10 30 2 6 2" xfId="16769"/>
    <cellStyle name="Normal 3 10 30 2 6 3" xfId="16770"/>
    <cellStyle name="Normal 3 10 30 2 7" xfId="16771"/>
    <cellStyle name="Normal 3 10 30 2 7 2" xfId="16772"/>
    <cellStyle name="Normal 3 10 30 2 7 3" xfId="16773"/>
    <cellStyle name="Normal 3 10 30 2 8" xfId="16774"/>
    <cellStyle name="Normal 3 10 30 2 8 2" xfId="16775"/>
    <cellStyle name="Normal 3 10 30 2 8 3" xfId="16776"/>
    <cellStyle name="Normal 3 10 30 2 9" xfId="16777"/>
    <cellStyle name="Normal 3 10 30 2 9 2" xfId="16778"/>
    <cellStyle name="Normal 3 10 30 2 9 2 2" xfId="16779"/>
    <cellStyle name="Normal 3 10 30 2 9 2 2 2" xfId="16780"/>
    <cellStyle name="Normal 3 10 30 2 9 2 3" xfId="16781"/>
    <cellStyle name="Normal 3 10 30 2 9 2 4" xfId="16782"/>
    <cellStyle name="Normal 3 10 30 2 9 2 5" xfId="16783"/>
    <cellStyle name="Normal 3 10 30 2 9 3" xfId="16784"/>
    <cellStyle name="Normal 3 10 30 2 9 3 2" xfId="16785"/>
    <cellStyle name="Normal 3 10 30 2 9 4" xfId="16786"/>
    <cellStyle name="Normal 3 10 30 2 9 5" xfId="16787"/>
    <cellStyle name="Normal 3 10 30 3" xfId="16788"/>
    <cellStyle name="Normal 3 10 30 3 10" xfId="16789"/>
    <cellStyle name="Normal 3 10 30 3 11" xfId="16790"/>
    <cellStyle name="Normal 3 10 30 3 12" xfId="16791"/>
    <cellStyle name="Normal 3 10 30 3 12 2" xfId="16792"/>
    <cellStyle name="Normal 3 10 30 3 13" xfId="16793"/>
    <cellStyle name="Normal 3 10 30 3 14" xfId="16794"/>
    <cellStyle name="Normal 3 10 30 3 15" xfId="16795"/>
    <cellStyle name="Normal 3 10 30 3 2" xfId="16796"/>
    <cellStyle name="Normal 3 10 30 3 2 2" xfId="16797"/>
    <cellStyle name="Normal 3 10 30 3 2 2 2" xfId="16798"/>
    <cellStyle name="Normal 3 10 30 3 2 2 2 2" xfId="16799"/>
    <cellStyle name="Normal 3 10 30 3 2 2 2 2 2" xfId="16800"/>
    <cellStyle name="Normal 3 10 30 3 2 2 2 2 2 2" xfId="16801"/>
    <cellStyle name="Normal 3 10 30 3 2 2 2 2 3" xfId="16802"/>
    <cellStyle name="Normal 3 10 30 3 2 2 2 2 4" xfId="16803"/>
    <cellStyle name="Normal 3 10 30 3 2 2 2 2 5" xfId="16804"/>
    <cellStyle name="Normal 3 10 30 3 2 2 2 3" xfId="16805"/>
    <cellStyle name="Normal 3 10 30 3 2 2 2 3 2" xfId="16806"/>
    <cellStyle name="Normal 3 10 30 3 2 2 2 4" xfId="16807"/>
    <cellStyle name="Normal 3 10 30 3 2 2 2 5" xfId="16808"/>
    <cellStyle name="Normal 3 10 30 3 2 2 3" xfId="16809"/>
    <cellStyle name="Normal 3 10 30 3 2 2 4" xfId="16810"/>
    <cellStyle name="Normal 3 10 30 3 2 2 5" xfId="16811"/>
    <cellStyle name="Normal 3 10 30 3 2 2 6" xfId="16812"/>
    <cellStyle name="Normal 3 10 30 3 2 2 6 2" xfId="16813"/>
    <cellStyle name="Normal 3 10 30 3 2 2 7" xfId="16814"/>
    <cellStyle name="Normal 3 10 30 3 2 2 8" xfId="16815"/>
    <cellStyle name="Normal 3 10 30 3 2 2 9" xfId="16816"/>
    <cellStyle name="Normal 3 10 30 3 2 3" xfId="16817"/>
    <cellStyle name="Normal 3 10 30 3 2 3 2" xfId="16818"/>
    <cellStyle name="Normal 3 10 30 3 2 3 2 2" xfId="16819"/>
    <cellStyle name="Normal 3 10 30 3 2 3 2 2 2" xfId="16820"/>
    <cellStyle name="Normal 3 10 30 3 2 3 2 3" xfId="16821"/>
    <cellStyle name="Normal 3 10 30 3 2 3 2 4" xfId="16822"/>
    <cellStyle name="Normal 3 10 30 3 2 3 2 5" xfId="16823"/>
    <cellStyle name="Normal 3 10 30 3 2 3 3" xfId="16824"/>
    <cellStyle name="Normal 3 10 30 3 2 3 3 2" xfId="16825"/>
    <cellStyle name="Normal 3 10 30 3 2 3 4" xfId="16826"/>
    <cellStyle name="Normal 3 10 30 3 2 3 5" xfId="16827"/>
    <cellStyle name="Normal 3 10 30 3 2 4" xfId="16828"/>
    <cellStyle name="Normal 3 10 30 3 2 5" xfId="16829"/>
    <cellStyle name="Normal 3 10 30 3 2 6" xfId="16830"/>
    <cellStyle name="Normal 3 10 30 3 2 6 2" xfId="16831"/>
    <cellStyle name="Normal 3 10 30 3 2 7" xfId="16832"/>
    <cellStyle name="Normal 3 10 30 3 2 8" xfId="16833"/>
    <cellStyle name="Normal 3 10 30 3 2 9" xfId="16834"/>
    <cellStyle name="Normal 3 10 30 3 3" xfId="16835"/>
    <cellStyle name="Normal 3 10 30 3 3 2" xfId="16836"/>
    <cellStyle name="Normal 3 10 30 3 3 3" xfId="16837"/>
    <cellStyle name="Normal 3 10 30 3 4" xfId="16838"/>
    <cellStyle name="Normal 3 10 30 3 4 2" xfId="16839"/>
    <cellStyle name="Normal 3 10 30 3 4 3" xfId="16840"/>
    <cellStyle name="Normal 3 10 30 3 5" xfId="16841"/>
    <cellStyle name="Normal 3 10 30 3 5 2" xfId="16842"/>
    <cellStyle name="Normal 3 10 30 3 5 3" xfId="16843"/>
    <cellStyle name="Normal 3 10 30 3 6" xfId="16844"/>
    <cellStyle name="Normal 3 10 30 3 6 2" xfId="16845"/>
    <cellStyle name="Normal 3 10 30 3 6 3" xfId="16846"/>
    <cellStyle name="Normal 3 10 30 3 7" xfId="16847"/>
    <cellStyle name="Normal 3 10 30 3 7 2" xfId="16848"/>
    <cellStyle name="Normal 3 10 30 3 7 3" xfId="16849"/>
    <cellStyle name="Normal 3 10 30 3 8" xfId="16850"/>
    <cellStyle name="Normal 3 10 30 3 8 2" xfId="16851"/>
    <cellStyle name="Normal 3 10 30 3 8 2 2" xfId="16852"/>
    <cellStyle name="Normal 3 10 30 3 8 2 2 2" xfId="16853"/>
    <cellStyle name="Normal 3 10 30 3 8 2 3" xfId="16854"/>
    <cellStyle name="Normal 3 10 30 3 8 2 4" xfId="16855"/>
    <cellStyle name="Normal 3 10 30 3 8 2 5" xfId="16856"/>
    <cellStyle name="Normal 3 10 30 3 8 3" xfId="16857"/>
    <cellStyle name="Normal 3 10 30 3 8 3 2" xfId="16858"/>
    <cellStyle name="Normal 3 10 30 3 8 4" xfId="16859"/>
    <cellStyle name="Normal 3 10 30 3 8 5" xfId="16860"/>
    <cellStyle name="Normal 3 10 30 3 9" xfId="16861"/>
    <cellStyle name="Normal 3 10 30 4" xfId="16862"/>
    <cellStyle name="Normal 3 10 30 4 2" xfId="16863"/>
    <cellStyle name="Normal 3 10 30 4 2 2" xfId="16864"/>
    <cellStyle name="Normal 3 10 30 4 2 2 2" xfId="16865"/>
    <cellStyle name="Normal 3 10 30 4 2 2 2 2" xfId="16866"/>
    <cellStyle name="Normal 3 10 30 4 2 2 2 2 2" xfId="16867"/>
    <cellStyle name="Normal 3 10 30 4 2 2 2 3" xfId="16868"/>
    <cellStyle name="Normal 3 10 30 4 2 2 2 4" xfId="16869"/>
    <cellStyle name="Normal 3 10 30 4 2 2 2 5" xfId="16870"/>
    <cellStyle name="Normal 3 10 30 4 2 2 3" xfId="16871"/>
    <cellStyle name="Normal 3 10 30 4 2 2 3 2" xfId="16872"/>
    <cellStyle name="Normal 3 10 30 4 2 2 4" xfId="16873"/>
    <cellStyle name="Normal 3 10 30 4 2 2 5" xfId="16874"/>
    <cellStyle name="Normal 3 10 30 4 2 3" xfId="16875"/>
    <cellStyle name="Normal 3 10 30 4 2 4" xfId="16876"/>
    <cellStyle name="Normal 3 10 30 4 2 5" xfId="16877"/>
    <cellStyle name="Normal 3 10 30 4 2 6" xfId="16878"/>
    <cellStyle name="Normal 3 10 30 4 2 6 2" xfId="16879"/>
    <cellStyle name="Normal 3 10 30 4 2 7" xfId="16880"/>
    <cellStyle name="Normal 3 10 30 4 2 8" xfId="16881"/>
    <cellStyle name="Normal 3 10 30 4 2 9" xfId="16882"/>
    <cellStyle name="Normal 3 10 30 4 3" xfId="16883"/>
    <cellStyle name="Normal 3 10 30 4 3 2" xfId="16884"/>
    <cellStyle name="Normal 3 10 30 4 3 2 2" xfId="16885"/>
    <cellStyle name="Normal 3 10 30 4 3 2 2 2" xfId="16886"/>
    <cellStyle name="Normal 3 10 30 4 3 2 3" xfId="16887"/>
    <cellStyle name="Normal 3 10 30 4 3 2 4" xfId="16888"/>
    <cellStyle name="Normal 3 10 30 4 3 2 5" xfId="16889"/>
    <cellStyle name="Normal 3 10 30 4 3 3" xfId="16890"/>
    <cellStyle name="Normal 3 10 30 4 3 3 2" xfId="16891"/>
    <cellStyle name="Normal 3 10 30 4 3 4" xfId="16892"/>
    <cellStyle name="Normal 3 10 30 4 3 5" xfId="16893"/>
    <cellStyle name="Normal 3 10 30 4 4" xfId="16894"/>
    <cellStyle name="Normal 3 10 30 4 5" xfId="16895"/>
    <cellStyle name="Normal 3 10 30 4 6" xfId="16896"/>
    <cellStyle name="Normal 3 10 30 4 6 2" xfId="16897"/>
    <cellStyle name="Normal 3 10 30 4 7" xfId="16898"/>
    <cellStyle name="Normal 3 10 30 4 8" xfId="16899"/>
    <cellStyle name="Normal 3 10 30 4 9" xfId="16900"/>
    <cellStyle name="Normal 3 10 30 5" xfId="16901"/>
    <cellStyle name="Normal 3 10 30 6" xfId="16902"/>
    <cellStyle name="Normal 3 10 30 7" xfId="16903"/>
    <cellStyle name="Normal 3 10 30 8" xfId="16904"/>
    <cellStyle name="Normal 3 10 30 9" xfId="16905"/>
    <cellStyle name="Normal 3 10 30 9 2" xfId="16906"/>
    <cellStyle name="Normal 3 10 30 9 2 2" xfId="16907"/>
    <cellStyle name="Normal 3 10 30 9 2 2 2" xfId="16908"/>
    <cellStyle name="Normal 3 10 30 9 2 3" xfId="16909"/>
    <cellStyle name="Normal 3 10 30 9 2 4" xfId="16910"/>
    <cellStyle name="Normal 3 10 30 9 2 5" xfId="16911"/>
    <cellStyle name="Normal 3 10 30 9 3" xfId="16912"/>
    <cellStyle name="Normal 3 10 30 9 3 2" xfId="16913"/>
    <cellStyle name="Normal 3 10 30 9 4" xfId="16914"/>
    <cellStyle name="Normal 3 10 30 9 5" xfId="16915"/>
    <cellStyle name="Normal 3 10 31" xfId="16916"/>
    <cellStyle name="Normal 3 10 31 10" xfId="16917"/>
    <cellStyle name="Normal 3 10 31 11" xfId="16918"/>
    <cellStyle name="Normal 3 10 31 12" xfId="16919"/>
    <cellStyle name="Normal 3 10 31 12 2" xfId="16920"/>
    <cellStyle name="Normal 3 10 31 13" xfId="16921"/>
    <cellStyle name="Normal 3 10 31 14" xfId="16922"/>
    <cellStyle name="Normal 3 10 31 15" xfId="16923"/>
    <cellStyle name="Normal 3 10 31 2" xfId="16924"/>
    <cellStyle name="Normal 3 10 31 2 2" xfId="16925"/>
    <cellStyle name="Normal 3 10 31 2 2 2" xfId="16926"/>
    <cellStyle name="Normal 3 10 31 2 2 2 2" xfId="16927"/>
    <cellStyle name="Normal 3 10 31 2 2 2 2 2" xfId="16928"/>
    <cellStyle name="Normal 3 10 31 2 2 2 2 2 2" xfId="16929"/>
    <cellStyle name="Normal 3 10 31 2 2 2 2 3" xfId="16930"/>
    <cellStyle name="Normal 3 10 31 2 2 2 2 4" xfId="16931"/>
    <cellStyle name="Normal 3 10 31 2 2 2 2 5" xfId="16932"/>
    <cellStyle name="Normal 3 10 31 2 2 2 3" xfId="16933"/>
    <cellStyle name="Normal 3 10 31 2 2 2 3 2" xfId="16934"/>
    <cellStyle name="Normal 3 10 31 2 2 2 4" xfId="16935"/>
    <cellStyle name="Normal 3 10 31 2 2 2 5" xfId="16936"/>
    <cellStyle name="Normal 3 10 31 2 2 3" xfId="16937"/>
    <cellStyle name="Normal 3 10 31 2 2 4" xfId="16938"/>
    <cellStyle name="Normal 3 10 31 2 2 5" xfId="16939"/>
    <cellStyle name="Normal 3 10 31 2 2 6" xfId="16940"/>
    <cellStyle name="Normal 3 10 31 2 2 6 2" xfId="16941"/>
    <cellStyle name="Normal 3 10 31 2 2 7" xfId="16942"/>
    <cellStyle name="Normal 3 10 31 2 2 8" xfId="16943"/>
    <cellStyle name="Normal 3 10 31 2 2 9" xfId="16944"/>
    <cellStyle name="Normal 3 10 31 2 3" xfId="16945"/>
    <cellStyle name="Normal 3 10 31 2 3 2" xfId="16946"/>
    <cellStyle name="Normal 3 10 31 2 3 2 2" xfId="16947"/>
    <cellStyle name="Normal 3 10 31 2 3 2 2 2" xfId="16948"/>
    <cellStyle name="Normal 3 10 31 2 3 2 3" xfId="16949"/>
    <cellStyle name="Normal 3 10 31 2 3 2 4" xfId="16950"/>
    <cellStyle name="Normal 3 10 31 2 3 2 5" xfId="16951"/>
    <cellStyle name="Normal 3 10 31 2 3 3" xfId="16952"/>
    <cellStyle name="Normal 3 10 31 2 3 3 2" xfId="16953"/>
    <cellStyle name="Normal 3 10 31 2 3 4" xfId="16954"/>
    <cellStyle name="Normal 3 10 31 2 3 5" xfId="16955"/>
    <cellStyle name="Normal 3 10 31 2 4" xfId="16956"/>
    <cellStyle name="Normal 3 10 31 2 5" xfId="16957"/>
    <cellStyle name="Normal 3 10 31 2 6" xfId="16958"/>
    <cellStyle name="Normal 3 10 31 2 6 2" xfId="16959"/>
    <cellStyle name="Normal 3 10 31 2 7" xfId="16960"/>
    <cellStyle name="Normal 3 10 31 2 8" xfId="16961"/>
    <cellStyle name="Normal 3 10 31 2 9" xfId="16962"/>
    <cellStyle name="Normal 3 10 31 3" xfId="16963"/>
    <cellStyle name="Normal 3 10 31 4" xfId="16964"/>
    <cellStyle name="Normal 3 10 31 5" xfId="16965"/>
    <cellStyle name="Normal 3 10 31 6" xfId="16966"/>
    <cellStyle name="Normal 3 10 31 7" xfId="16967"/>
    <cellStyle name="Normal 3 10 31 8" xfId="16968"/>
    <cellStyle name="Normal 3 10 31 8 2" xfId="16969"/>
    <cellStyle name="Normal 3 10 31 8 2 2" xfId="16970"/>
    <cellStyle name="Normal 3 10 31 8 2 2 2" xfId="16971"/>
    <cellStyle name="Normal 3 10 31 8 2 3" xfId="16972"/>
    <cellStyle name="Normal 3 10 31 8 2 4" xfId="16973"/>
    <cellStyle name="Normal 3 10 31 8 2 5" xfId="16974"/>
    <cellStyle name="Normal 3 10 31 8 3" xfId="16975"/>
    <cellStyle name="Normal 3 10 31 8 3 2" xfId="16976"/>
    <cellStyle name="Normal 3 10 31 8 4" xfId="16977"/>
    <cellStyle name="Normal 3 10 31 8 5" xfId="16978"/>
    <cellStyle name="Normal 3 10 31 9" xfId="16979"/>
    <cellStyle name="Normal 3 10 32" xfId="16980"/>
    <cellStyle name="Normal 3 10 33" xfId="16981"/>
    <cellStyle name="Normal 3 10 33 2" xfId="16982"/>
    <cellStyle name="Normal 3 10 33 2 2" xfId="16983"/>
    <cellStyle name="Normal 3 10 33 2 2 2" xfId="16984"/>
    <cellStyle name="Normal 3 10 33 2 2 2 2" xfId="16985"/>
    <cellStyle name="Normal 3 10 33 2 2 2 2 2" xfId="16986"/>
    <cellStyle name="Normal 3 10 33 2 2 2 3" xfId="16987"/>
    <cellStyle name="Normal 3 10 33 2 2 2 4" xfId="16988"/>
    <cellStyle name="Normal 3 10 33 2 2 2 5" xfId="16989"/>
    <cellStyle name="Normal 3 10 33 2 2 3" xfId="16990"/>
    <cellStyle name="Normal 3 10 33 2 2 3 2" xfId="16991"/>
    <cellStyle name="Normal 3 10 33 2 2 4" xfId="16992"/>
    <cellStyle name="Normal 3 10 33 2 2 5" xfId="16993"/>
    <cellStyle name="Normal 3 10 33 2 3" xfId="16994"/>
    <cellStyle name="Normal 3 10 33 2 4" xfId="16995"/>
    <cellStyle name="Normal 3 10 33 2 5" xfId="16996"/>
    <cellStyle name="Normal 3 10 33 2 6" xfId="16997"/>
    <cellStyle name="Normal 3 10 33 2 6 2" xfId="16998"/>
    <cellStyle name="Normal 3 10 33 2 7" xfId="16999"/>
    <cellStyle name="Normal 3 10 33 2 8" xfId="17000"/>
    <cellStyle name="Normal 3 10 33 2 9" xfId="17001"/>
    <cellStyle name="Normal 3 10 33 3" xfId="17002"/>
    <cellStyle name="Normal 3 10 33 3 2" xfId="17003"/>
    <cellStyle name="Normal 3 10 33 3 2 2" xfId="17004"/>
    <cellStyle name="Normal 3 10 33 3 2 2 2" xfId="17005"/>
    <cellStyle name="Normal 3 10 33 3 2 3" xfId="17006"/>
    <cellStyle name="Normal 3 10 33 3 2 4" xfId="17007"/>
    <cellStyle name="Normal 3 10 33 3 2 5" xfId="17008"/>
    <cellStyle name="Normal 3 10 33 3 3" xfId="17009"/>
    <cellStyle name="Normal 3 10 33 3 3 2" xfId="17010"/>
    <cellStyle name="Normal 3 10 33 3 4" xfId="17011"/>
    <cellStyle name="Normal 3 10 33 3 5" xfId="17012"/>
    <cellStyle name="Normal 3 10 33 4" xfId="17013"/>
    <cellStyle name="Normal 3 10 33 5" xfId="17014"/>
    <cellStyle name="Normal 3 10 33 6" xfId="17015"/>
    <cellStyle name="Normal 3 10 33 6 2" xfId="17016"/>
    <cellStyle name="Normal 3 10 33 7" xfId="17017"/>
    <cellStyle name="Normal 3 10 33 8" xfId="17018"/>
    <cellStyle name="Normal 3 10 33 9" xfId="17019"/>
    <cellStyle name="Normal 3 10 34" xfId="17020"/>
    <cellStyle name="Normal 3 10 34 2" xfId="17021"/>
    <cellStyle name="Normal 3 10 34 3" xfId="17022"/>
    <cellStyle name="Normal 3 10 35" xfId="17023"/>
    <cellStyle name="Normal 3 10 35 2" xfId="17024"/>
    <cellStyle name="Normal 3 10 35 3" xfId="17025"/>
    <cellStyle name="Normal 3 10 36" xfId="17026"/>
    <cellStyle name="Normal 3 10 36 2" xfId="17027"/>
    <cellStyle name="Normal 3 10 36 3" xfId="17028"/>
    <cellStyle name="Normal 3 10 37" xfId="17029"/>
    <cellStyle name="Normal 3 10 37 2" xfId="17030"/>
    <cellStyle name="Normal 3 10 37 3" xfId="17031"/>
    <cellStyle name="Normal 3 10 38" xfId="17032"/>
    <cellStyle name="Normal 3 10 38 2" xfId="17033"/>
    <cellStyle name="Normal 3 10 38 2 2" xfId="17034"/>
    <cellStyle name="Normal 3 10 38 2 2 2" xfId="17035"/>
    <cellStyle name="Normal 3 10 38 2 3" xfId="17036"/>
    <cellStyle name="Normal 3 10 38 2 4" xfId="17037"/>
    <cellStyle name="Normal 3 10 38 2 5" xfId="17038"/>
    <cellStyle name="Normal 3 10 38 3" xfId="17039"/>
    <cellStyle name="Normal 3 10 38 3 2" xfId="17040"/>
    <cellStyle name="Normal 3 10 38 4" xfId="17041"/>
    <cellStyle name="Normal 3 10 38 5" xfId="17042"/>
    <cellStyle name="Normal 3 10 39" xfId="17043"/>
    <cellStyle name="Normal 3 10 4" xfId="17044"/>
    <cellStyle name="Normal 3 10 4 2" xfId="17045"/>
    <cellStyle name="Normal 3 10 4 2 2" xfId="17046"/>
    <cellStyle name="Normal 3 10 4 2 3" xfId="17047"/>
    <cellStyle name="Normal 3 10 4 3" xfId="17048"/>
    <cellStyle name="Normal 3 10 4 3 2" xfId="17049"/>
    <cellStyle name="Normal 3 10 4 3 3" xfId="17050"/>
    <cellStyle name="Normal 3 10 4 4" xfId="17051"/>
    <cellStyle name="Normal 3 10 4 5" xfId="17052"/>
    <cellStyle name="Normal 3 10 40" xfId="17053"/>
    <cellStyle name="Normal 3 10 41" xfId="17054"/>
    <cellStyle name="Normal 3 10 42" xfId="17055"/>
    <cellStyle name="Normal 3 10 43" xfId="17056"/>
    <cellStyle name="Normal 3 10 44" xfId="17057"/>
    <cellStyle name="Normal 3 10 45" xfId="17058"/>
    <cellStyle name="Normal 3 10 46" xfId="17059"/>
    <cellStyle name="Normal 3 10 47" xfId="17060"/>
    <cellStyle name="Normal 3 10 48" xfId="17061"/>
    <cellStyle name="Normal 3 10 49" xfId="17062"/>
    <cellStyle name="Normal 3 10 5" xfId="17063"/>
    <cellStyle name="Normal 3 10 5 2" xfId="17064"/>
    <cellStyle name="Normal 3 10 5 2 2" xfId="17065"/>
    <cellStyle name="Normal 3 10 5 2 3" xfId="17066"/>
    <cellStyle name="Normal 3 10 5 3" xfId="17067"/>
    <cellStyle name="Normal 3 10 5 3 2" xfId="17068"/>
    <cellStyle name="Normal 3 10 5 3 3" xfId="17069"/>
    <cellStyle name="Normal 3 10 5 4" xfId="17070"/>
    <cellStyle name="Normal 3 10 5 5" xfId="17071"/>
    <cellStyle name="Normal 3 10 50" xfId="17072"/>
    <cellStyle name="Normal 3 10 51" xfId="17073"/>
    <cellStyle name="Normal 3 10 52" xfId="17074"/>
    <cellStyle name="Normal 3 10 53" xfId="17075"/>
    <cellStyle name="Normal 3 10 54" xfId="17076"/>
    <cellStyle name="Normal 3 10 55" xfId="17077"/>
    <cellStyle name="Normal 3 10 56" xfId="17078"/>
    <cellStyle name="Normal 3 10 57" xfId="17079"/>
    <cellStyle name="Normal 3 10 58" xfId="17080"/>
    <cellStyle name="Normal 3 10 59" xfId="17081"/>
    <cellStyle name="Normal 3 10 6" xfId="17082"/>
    <cellStyle name="Normal 3 10 6 2" xfId="17083"/>
    <cellStyle name="Normal 3 10 6 2 2" xfId="17084"/>
    <cellStyle name="Normal 3 10 6 2 3" xfId="17085"/>
    <cellStyle name="Normal 3 10 6 3" xfId="17086"/>
    <cellStyle name="Normal 3 10 6 3 2" xfId="17087"/>
    <cellStyle name="Normal 3 10 6 3 3" xfId="17088"/>
    <cellStyle name="Normal 3 10 6 4" xfId="17089"/>
    <cellStyle name="Normal 3 10 6 5" xfId="17090"/>
    <cellStyle name="Normal 3 10 60" xfId="17091"/>
    <cellStyle name="Normal 3 10 61" xfId="17092"/>
    <cellStyle name="Normal 3 10 62" xfId="17093"/>
    <cellStyle name="Normal 3 10 63" xfId="17094"/>
    <cellStyle name="Normal 3 10 64" xfId="17095"/>
    <cellStyle name="Normal 3 10 65" xfId="17096"/>
    <cellStyle name="Normal 3 10 66" xfId="17097"/>
    <cellStyle name="Normal 3 10 67" xfId="17098"/>
    <cellStyle name="Normal 3 10 68" xfId="17099"/>
    <cellStyle name="Normal 3 10 69" xfId="17100"/>
    <cellStyle name="Normal 3 10 7" xfId="17101"/>
    <cellStyle name="Normal 3 10 7 2" xfId="17102"/>
    <cellStyle name="Normal 3 10 7 2 2" xfId="17103"/>
    <cellStyle name="Normal 3 10 7 2 3" xfId="17104"/>
    <cellStyle name="Normal 3 10 7 3" xfId="17105"/>
    <cellStyle name="Normal 3 10 7 3 2" xfId="17106"/>
    <cellStyle name="Normal 3 10 7 3 3" xfId="17107"/>
    <cellStyle name="Normal 3 10 7 4" xfId="17108"/>
    <cellStyle name="Normal 3 10 7 5" xfId="17109"/>
    <cellStyle name="Normal 3 10 70" xfId="17110"/>
    <cellStyle name="Normal 3 10 71" xfId="17111"/>
    <cellStyle name="Normal 3 10 72" xfId="17112"/>
    <cellStyle name="Normal 3 10 73" xfId="17113"/>
    <cellStyle name="Normal 3 10 74" xfId="17114"/>
    <cellStyle name="Normal 3 10 75" xfId="17115"/>
    <cellStyle name="Normal 3 10 76" xfId="17116"/>
    <cellStyle name="Normal 3 10 77" xfId="17117"/>
    <cellStyle name="Normal 3 10 78" xfId="17118"/>
    <cellStyle name="Normal 3 10 79" xfId="17119"/>
    <cellStyle name="Normal 3 10 79 2" xfId="17120"/>
    <cellStyle name="Normal 3 10 8" xfId="17121"/>
    <cellStyle name="Normal 3 10 8 2" xfId="17122"/>
    <cellStyle name="Normal 3 10 8 2 2" xfId="17123"/>
    <cellStyle name="Normal 3 10 8 2 3" xfId="17124"/>
    <cellStyle name="Normal 3 10 8 3" xfId="17125"/>
    <cellStyle name="Normal 3 10 8 3 2" xfId="17126"/>
    <cellStyle name="Normal 3 10 8 3 3" xfId="17127"/>
    <cellStyle name="Normal 3 10 8 4" xfId="17128"/>
    <cellStyle name="Normal 3 10 8 5" xfId="17129"/>
    <cellStyle name="Normal 3 10 80" xfId="17130"/>
    <cellStyle name="Normal 3 10 81" xfId="17131"/>
    <cellStyle name="Normal 3 10 82" xfId="17132"/>
    <cellStyle name="Normal 3 10 9" xfId="17133"/>
    <cellStyle name="Normal 3 10 9 2" xfId="17134"/>
    <cellStyle name="Normal 3 10 9 2 2" xfId="17135"/>
    <cellStyle name="Normal 3 10 9 2 3" xfId="17136"/>
    <cellStyle name="Normal 3 10 9 3" xfId="17137"/>
    <cellStyle name="Normal 3 10 9 3 2" xfId="17138"/>
    <cellStyle name="Normal 3 10 9 3 3" xfId="17139"/>
    <cellStyle name="Normal 3 10 9 4" xfId="17140"/>
    <cellStyle name="Normal 3 10 9 5" xfId="17141"/>
    <cellStyle name="Normal 3 100" xfId="17142"/>
    <cellStyle name="Normal 3 100 2" xfId="17143"/>
    <cellStyle name="Normal 3 100 2 2" xfId="17144"/>
    <cellStyle name="Normal 3 100 2 3" xfId="17145"/>
    <cellStyle name="Normal 3 100 3" xfId="17146"/>
    <cellStyle name="Normal 3 100 3 2" xfId="17147"/>
    <cellStyle name="Normal 3 100 3 3" xfId="17148"/>
    <cellStyle name="Normal 3 100 4" xfId="17149"/>
    <cellStyle name="Normal 3 100 5" xfId="17150"/>
    <cellStyle name="Normal 3 101" xfId="17151"/>
    <cellStyle name="Normal 3 101 2" xfId="17152"/>
    <cellStyle name="Normal 3 101 2 2" xfId="17153"/>
    <cellStyle name="Normal 3 101 2 3" xfId="17154"/>
    <cellStyle name="Normal 3 101 3" xfId="17155"/>
    <cellStyle name="Normal 3 101 3 2" xfId="17156"/>
    <cellStyle name="Normal 3 101 3 3" xfId="17157"/>
    <cellStyle name="Normal 3 101 4" xfId="17158"/>
    <cellStyle name="Normal 3 101 5" xfId="17159"/>
    <cellStyle name="Normal 3 102" xfId="17160"/>
    <cellStyle name="Normal 3 102 2" xfId="17161"/>
    <cellStyle name="Normal 3 102 2 2" xfId="17162"/>
    <cellStyle name="Normal 3 102 2 3" xfId="17163"/>
    <cellStyle name="Normal 3 102 3" xfId="17164"/>
    <cellStyle name="Normal 3 102 3 2" xfId="17165"/>
    <cellStyle name="Normal 3 102 3 3" xfId="17166"/>
    <cellStyle name="Normal 3 102 4" xfId="17167"/>
    <cellStyle name="Normal 3 102 5" xfId="17168"/>
    <cellStyle name="Normal 3 103" xfId="17169"/>
    <cellStyle name="Normal 3 103 2" xfId="17170"/>
    <cellStyle name="Normal 3 103 2 2" xfId="17171"/>
    <cellStyle name="Normal 3 103 2 3" xfId="17172"/>
    <cellStyle name="Normal 3 103 3" xfId="17173"/>
    <cellStyle name="Normal 3 103 3 2" xfId="17174"/>
    <cellStyle name="Normal 3 103 3 3" xfId="17175"/>
    <cellStyle name="Normal 3 103 4" xfId="17176"/>
    <cellStyle name="Normal 3 103 5" xfId="17177"/>
    <cellStyle name="Normal 3 104" xfId="17178"/>
    <cellStyle name="Normal 3 104 2" xfId="17179"/>
    <cellStyle name="Normal 3 104 2 2" xfId="17180"/>
    <cellStyle name="Normal 3 104 2 3" xfId="17181"/>
    <cellStyle name="Normal 3 104 3" xfId="17182"/>
    <cellStyle name="Normal 3 104 3 2" xfId="17183"/>
    <cellStyle name="Normal 3 104 3 3" xfId="17184"/>
    <cellStyle name="Normal 3 104 4" xfId="17185"/>
    <cellStyle name="Normal 3 104 5" xfId="17186"/>
    <cellStyle name="Normal 3 105" xfId="17187"/>
    <cellStyle name="Normal 3 105 2" xfId="17188"/>
    <cellStyle name="Normal 3 105 2 2" xfId="17189"/>
    <cellStyle name="Normal 3 105 2 3" xfId="17190"/>
    <cellStyle name="Normal 3 105 3" xfId="17191"/>
    <cellStyle name="Normal 3 105 3 2" xfId="17192"/>
    <cellStyle name="Normal 3 105 3 3" xfId="17193"/>
    <cellStyle name="Normal 3 105 4" xfId="17194"/>
    <cellStyle name="Normal 3 105 5" xfId="17195"/>
    <cellStyle name="Normal 3 106" xfId="17196"/>
    <cellStyle name="Normal 3 106 2" xfId="17197"/>
    <cellStyle name="Normal 3 106 2 2" xfId="17198"/>
    <cellStyle name="Normal 3 106 2 3" xfId="17199"/>
    <cellStyle name="Normal 3 106 3" xfId="17200"/>
    <cellStyle name="Normal 3 106 3 2" xfId="17201"/>
    <cellStyle name="Normal 3 106 3 3" xfId="17202"/>
    <cellStyle name="Normal 3 106 4" xfId="17203"/>
    <cellStyle name="Normal 3 106 5" xfId="17204"/>
    <cellStyle name="Normal 3 107" xfId="17205"/>
    <cellStyle name="Normal 3 107 2" xfId="17206"/>
    <cellStyle name="Normal 3 107 2 2" xfId="17207"/>
    <cellStyle name="Normal 3 107 2 3" xfId="17208"/>
    <cellStyle name="Normal 3 107 3" xfId="17209"/>
    <cellStyle name="Normal 3 107 3 2" xfId="17210"/>
    <cellStyle name="Normal 3 107 3 3" xfId="17211"/>
    <cellStyle name="Normal 3 107 4" xfId="17212"/>
    <cellStyle name="Normal 3 107 5" xfId="17213"/>
    <cellStyle name="Normal 3 108" xfId="17214"/>
    <cellStyle name="Normal 3 108 2" xfId="17215"/>
    <cellStyle name="Normal 3 108 2 2" xfId="17216"/>
    <cellStyle name="Normal 3 108 2 3" xfId="17217"/>
    <cellStyle name="Normal 3 108 3" xfId="17218"/>
    <cellStyle name="Normal 3 108 3 2" xfId="17219"/>
    <cellStyle name="Normal 3 108 3 3" xfId="17220"/>
    <cellStyle name="Normal 3 108 4" xfId="17221"/>
    <cellStyle name="Normal 3 108 5" xfId="17222"/>
    <cellStyle name="Normal 3 109" xfId="17223"/>
    <cellStyle name="Normal 3 109 2" xfId="17224"/>
    <cellStyle name="Normal 3 109 2 2" xfId="17225"/>
    <cellStyle name="Normal 3 109 2 3" xfId="17226"/>
    <cellStyle name="Normal 3 109 3" xfId="17227"/>
    <cellStyle name="Normal 3 109 3 2" xfId="17228"/>
    <cellStyle name="Normal 3 109 3 3" xfId="17229"/>
    <cellStyle name="Normal 3 109 4" xfId="17230"/>
    <cellStyle name="Normal 3 109 5" xfId="17231"/>
    <cellStyle name="Normal 3 11" xfId="17232"/>
    <cellStyle name="Normal 3 11 10" xfId="17233"/>
    <cellStyle name="Normal 3 11 10 2" xfId="17234"/>
    <cellStyle name="Normal 3 11 10 2 2" xfId="17235"/>
    <cellStyle name="Normal 3 11 10 2 3" xfId="17236"/>
    <cellStyle name="Normal 3 11 10 3" xfId="17237"/>
    <cellStyle name="Normal 3 11 10 3 2" xfId="17238"/>
    <cellStyle name="Normal 3 11 10 3 3" xfId="17239"/>
    <cellStyle name="Normal 3 11 10 4" xfId="17240"/>
    <cellStyle name="Normal 3 11 10 5" xfId="17241"/>
    <cellStyle name="Normal 3 11 11" xfId="17242"/>
    <cellStyle name="Normal 3 11 11 2" xfId="17243"/>
    <cellStyle name="Normal 3 11 11 2 2" xfId="17244"/>
    <cellStyle name="Normal 3 11 11 2 3" xfId="17245"/>
    <cellStyle name="Normal 3 11 11 3" xfId="17246"/>
    <cellStyle name="Normal 3 11 11 3 2" xfId="17247"/>
    <cellStyle name="Normal 3 11 11 3 3" xfId="17248"/>
    <cellStyle name="Normal 3 11 11 4" xfId="17249"/>
    <cellStyle name="Normal 3 11 11 5" xfId="17250"/>
    <cellStyle name="Normal 3 11 12" xfId="17251"/>
    <cellStyle name="Normal 3 11 12 2" xfId="17252"/>
    <cellStyle name="Normal 3 11 12 2 2" xfId="17253"/>
    <cellStyle name="Normal 3 11 12 2 3" xfId="17254"/>
    <cellStyle name="Normal 3 11 12 3" xfId="17255"/>
    <cellStyle name="Normal 3 11 12 3 2" xfId="17256"/>
    <cellStyle name="Normal 3 11 12 3 3" xfId="17257"/>
    <cellStyle name="Normal 3 11 12 4" xfId="17258"/>
    <cellStyle name="Normal 3 11 12 5" xfId="17259"/>
    <cellStyle name="Normal 3 11 13" xfId="17260"/>
    <cellStyle name="Normal 3 11 13 2" xfId="17261"/>
    <cellStyle name="Normal 3 11 13 2 2" xfId="17262"/>
    <cellStyle name="Normal 3 11 13 2 3" xfId="17263"/>
    <cellStyle name="Normal 3 11 13 3" xfId="17264"/>
    <cellStyle name="Normal 3 11 13 3 2" xfId="17265"/>
    <cellStyle name="Normal 3 11 13 3 3" xfId="17266"/>
    <cellStyle name="Normal 3 11 13 4" xfId="17267"/>
    <cellStyle name="Normal 3 11 13 5" xfId="17268"/>
    <cellStyle name="Normal 3 11 14" xfId="17269"/>
    <cellStyle name="Normal 3 11 14 2" xfId="17270"/>
    <cellStyle name="Normal 3 11 14 2 2" xfId="17271"/>
    <cellStyle name="Normal 3 11 14 2 3" xfId="17272"/>
    <cellStyle name="Normal 3 11 14 3" xfId="17273"/>
    <cellStyle name="Normal 3 11 14 3 2" xfId="17274"/>
    <cellStyle name="Normal 3 11 14 3 3" xfId="17275"/>
    <cellStyle name="Normal 3 11 14 4" xfId="17276"/>
    <cellStyle name="Normal 3 11 14 5" xfId="17277"/>
    <cellStyle name="Normal 3 11 15" xfId="17278"/>
    <cellStyle name="Normal 3 11 15 2" xfId="17279"/>
    <cellStyle name="Normal 3 11 15 2 2" xfId="17280"/>
    <cellStyle name="Normal 3 11 15 2 3" xfId="17281"/>
    <cellStyle name="Normal 3 11 15 3" xfId="17282"/>
    <cellStyle name="Normal 3 11 15 3 2" xfId="17283"/>
    <cellStyle name="Normal 3 11 15 3 3" xfId="17284"/>
    <cellStyle name="Normal 3 11 15 4" xfId="17285"/>
    <cellStyle name="Normal 3 11 15 5" xfId="17286"/>
    <cellStyle name="Normal 3 11 16" xfId="17287"/>
    <cellStyle name="Normal 3 11 16 2" xfId="17288"/>
    <cellStyle name="Normal 3 11 16 2 2" xfId="17289"/>
    <cellStyle name="Normal 3 11 16 2 3" xfId="17290"/>
    <cellStyle name="Normal 3 11 16 3" xfId="17291"/>
    <cellStyle name="Normal 3 11 16 3 2" xfId="17292"/>
    <cellStyle name="Normal 3 11 16 3 3" xfId="17293"/>
    <cellStyle name="Normal 3 11 16 4" xfId="17294"/>
    <cellStyle name="Normal 3 11 16 5" xfId="17295"/>
    <cellStyle name="Normal 3 11 17" xfId="17296"/>
    <cellStyle name="Normal 3 11 17 2" xfId="17297"/>
    <cellStyle name="Normal 3 11 17 2 2" xfId="17298"/>
    <cellStyle name="Normal 3 11 17 2 3" xfId="17299"/>
    <cellStyle name="Normal 3 11 17 3" xfId="17300"/>
    <cellStyle name="Normal 3 11 17 3 2" xfId="17301"/>
    <cellStyle name="Normal 3 11 17 3 3" xfId="17302"/>
    <cellStyle name="Normal 3 11 17 4" xfId="17303"/>
    <cellStyle name="Normal 3 11 17 5" xfId="17304"/>
    <cellStyle name="Normal 3 11 18" xfId="17305"/>
    <cellStyle name="Normal 3 11 18 2" xfId="17306"/>
    <cellStyle name="Normal 3 11 18 2 2" xfId="17307"/>
    <cellStyle name="Normal 3 11 18 2 3" xfId="17308"/>
    <cellStyle name="Normal 3 11 18 3" xfId="17309"/>
    <cellStyle name="Normal 3 11 18 3 2" xfId="17310"/>
    <cellStyle name="Normal 3 11 18 3 3" xfId="17311"/>
    <cellStyle name="Normal 3 11 18 4" xfId="17312"/>
    <cellStyle name="Normal 3 11 18 5" xfId="17313"/>
    <cellStyle name="Normal 3 11 19" xfId="17314"/>
    <cellStyle name="Normal 3 11 19 2" xfId="17315"/>
    <cellStyle name="Normal 3 11 19 2 2" xfId="17316"/>
    <cellStyle name="Normal 3 11 19 2 3" xfId="17317"/>
    <cellStyle name="Normal 3 11 19 3" xfId="17318"/>
    <cellStyle name="Normal 3 11 19 3 2" xfId="17319"/>
    <cellStyle name="Normal 3 11 19 3 3" xfId="17320"/>
    <cellStyle name="Normal 3 11 19 4" xfId="17321"/>
    <cellStyle name="Normal 3 11 19 5" xfId="17322"/>
    <cellStyle name="Normal 3 11 2" xfId="17323"/>
    <cellStyle name="Normal 3 11 2 2" xfId="17324"/>
    <cellStyle name="Normal 3 11 2 2 2" xfId="17325"/>
    <cellStyle name="Normal 3 11 2 2 3" xfId="17326"/>
    <cellStyle name="Normal 3 11 2 3" xfId="17327"/>
    <cellStyle name="Normal 3 11 2 3 2" xfId="17328"/>
    <cellStyle name="Normal 3 11 2 3 3" xfId="17329"/>
    <cellStyle name="Normal 3 11 2 4" xfId="17330"/>
    <cellStyle name="Normal 3 11 2 5" xfId="17331"/>
    <cellStyle name="Normal 3 11 20" xfId="17332"/>
    <cellStyle name="Normal 3 11 20 2" xfId="17333"/>
    <cellStyle name="Normal 3 11 20 2 2" xfId="17334"/>
    <cellStyle name="Normal 3 11 20 2 3" xfId="17335"/>
    <cellStyle name="Normal 3 11 20 3" xfId="17336"/>
    <cellStyle name="Normal 3 11 20 3 2" xfId="17337"/>
    <cellStyle name="Normal 3 11 20 3 3" xfId="17338"/>
    <cellStyle name="Normal 3 11 20 4" xfId="17339"/>
    <cellStyle name="Normal 3 11 20 5" xfId="17340"/>
    <cellStyle name="Normal 3 11 21" xfId="17341"/>
    <cellStyle name="Normal 3 11 21 2" xfId="17342"/>
    <cellStyle name="Normal 3 11 21 2 2" xfId="17343"/>
    <cellStyle name="Normal 3 11 21 2 3" xfId="17344"/>
    <cellStyle name="Normal 3 11 21 3" xfId="17345"/>
    <cellStyle name="Normal 3 11 21 3 2" xfId="17346"/>
    <cellStyle name="Normal 3 11 21 3 3" xfId="17347"/>
    <cellStyle name="Normal 3 11 21 4" xfId="17348"/>
    <cellStyle name="Normal 3 11 21 5" xfId="17349"/>
    <cellStyle name="Normal 3 11 22" xfId="17350"/>
    <cellStyle name="Normal 3 11 22 2" xfId="17351"/>
    <cellStyle name="Normal 3 11 22 2 2" xfId="17352"/>
    <cellStyle name="Normal 3 11 22 2 3" xfId="17353"/>
    <cellStyle name="Normal 3 11 22 3" xfId="17354"/>
    <cellStyle name="Normal 3 11 22 3 2" xfId="17355"/>
    <cellStyle name="Normal 3 11 22 3 3" xfId="17356"/>
    <cellStyle name="Normal 3 11 22 4" xfId="17357"/>
    <cellStyle name="Normal 3 11 22 5" xfId="17358"/>
    <cellStyle name="Normal 3 11 23" xfId="17359"/>
    <cellStyle name="Normal 3 11 23 2" xfId="17360"/>
    <cellStyle name="Normal 3 11 23 2 2" xfId="17361"/>
    <cellStyle name="Normal 3 11 23 2 3" xfId="17362"/>
    <cellStyle name="Normal 3 11 23 3" xfId="17363"/>
    <cellStyle name="Normal 3 11 23 3 2" xfId="17364"/>
    <cellStyle name="Normal 3 11 23 3 3" xfId="17365"/>
    <cellStyle name="Normal 3 11 23 4" xfId="17366"/>
    <cellStyle name="Normal 3 11 23 5" xfId="17367"/>
    <cellStyle name="Normal 3 11 24" xfId="17368"/>
    <cellStyle name="Normal 3 11 24 10" xfId="17369"/>
    <cellStyle name="Normal 3 11 24 11" xfId="17370"/>
    <cellStyle name="Normal 3 11 24 11 2" xfId="17371"/>
    <cellStyle name="Normal 3 11 24 11 2 2" xfId="17372"/>
    <cellStyle name="Normal 3 11 24 11 2 2 2" xfId="17373"/>
    <cellStyle name="Normal 3 11 24 11 2 3" xfId="17374"/>
    <cellStyle name="Normal 3 11 24 11 2 4" xfId="17375"/>
    <cellStyle name="Normal 3 11 24 11 2 5" xfId="17376"/>
    <cellStyle name="Normal 3 11 24 11 3" xfId="17377"/>
    <cellStyle name="Normal 3 11 24 11 3 2" xfId="17378"/>
    <cellStyle name="Normal 3 11 24 11 4" xfId="17379"/>
    <cellStyle name="Normal 3 11 24 11 5" xfId="17380"/>
    <cellStyle name="Normal 3 11 24 12" xfId="17381"/>
    <cellStyle name="Normal 3 11 24 13" xfId="17382"/>
    <cellStyle name="Normal 3 11 24 14" xfId="17383"/>
    <cellStyle name="Normal 3 11 24 15" xfId="17384"/>
    <cellStyle name="Normal 3 11 24 15 2" xfId="17385"/>
    <cellStyle name="Normal 3 11 24 16" xfId="17386"/>
    <cellStyle name="Normal 3 11 24 17" xfId="17387"/>
    <cellStyle name="Normal 3 11 24 18" xfId="17388"/>
    <cellStyle name="Normal 3 11 24 2" xfId="17389"/>
    <cellStyle name="Normal 3 11 24 2 10" xfId="17390"/>
    <cellStyle name="Normal 3 11 24 2 11" xfId="17391"/>
    <cellStyle name="Normal 3 11 24 2 12" xfId="17392"/>
    <cellStyle name="Normal 3 11 24 2 13" xfId="17393"/>
    <cellStyle name="Normal 3 11 24 2 13 2" xfId="17394"/>
    <cellStyle name="Normal 3 11 24 2 14" xfId="17395"/>
    <cellStyle name="Normal 3 11 24 2 15" xfId="17396"/>
    <cellStyle name="Normal 3 11 24 2 16" xfId="17397"/>
    <cellStyle name="Normal 3 11 24 2 2" xfId="17398"/>
    <cellStyle name="Normal 3 11 24 2 2 10" xfId="17399"/>
    <cellStyle name="Normal 3 11 24 2 2 11" xfId="17400"/>
    <cellStyle name="Normal 3 11 24 2 2 12" xfId="17401"/>
    <cellStyle name="Normal 3 11 24 2 2 13" xfId="17402"/>
    <cellStyle name="Normal 3 11 24 2 2 13 2" xfId="17403"/>
    <cellStyle name="Normal 3 11 24 2 2 14" xfId="17404"/>
    <cellStyle name="Normal 3 11 24 2 2 15" xfId="17405"/>
    <cellStyle name="Normal 3 11 24 2 2 16" xfId="17406"/>
    <cellStyle name="Normal 3 11 24 2 2 2" xfId="17407"/>
    <cellStyle name="Normal 3 11 24 2 2 2 10" xfId="17408"/>
    <cellStyle name="Normal 3 11 24 2 2 2 11" xfId="17409"/>
    <cellStyle name="Normal 3 11 24 2 2 2 12" xfId="17410"/>
    <cellStyle name="Normal 3 11 24 2 2 2 12 2" xfId="17411"/>
    <cellStyle name="Normal 3 11 24 2 2 2 13" xfId="17412"/>
    <cellStyle name="Normal 3 11 24 2 2 2 14" xfId="17413"/>
    <cellStyle name="Normal 3 11 24 2 2 2 15" xfId="17414"/>
    <cellStyle name="Normal 3 11 24 2 2 2 2" xfId="17415"/>
    <cellStyle name="Normal 3 11 24 2 2 2 2 2" xfId="17416"/>
    <cellStyle name="Normal 3 11 24 2 2 2 2 2 2" xfId="17417"/>
    <cellStyle name="Normal 3 11 24 2 2 2 2 2 2 2" xfId="17418"/>
    <cellStyle name="Normal 3 11 24 2 2 2 2 2 2 2 2" xfId="17419"/>
    <cellStyle name="Normal 3 11 24 2 2 2 2 2 2 2 2 2" xfId="17420"/>
    <cellStyle name="Normal 3 11 24 2 2 2 2 2 2 2 3" xfId="17421"/>
    <cellStyle name="Normal 3 11 24 2 2 2 2 2 2 2 4" xfId="17422"/>
    <cellStyle name="Normal 3 11 24 2 2 2 2 2 2 2 5" xfId="17423"/>
    <cellStyle name="Normal 3 11 24 2 2 2 2 2 2 3" xfId="17424"/>
    <cellStyle name="Normal 3 11 24 2 2 2 2 2 2 3 2" xfId="17425"/>
    <cellStyle name="Normal 3 11 24 2 2 2 2 2 2 4" xfId="17426"/>
    <cellStyle name="Normal 3 11 24 2 2 2 2 2 2 5" xfId="17427"/>
    <cellStyle name="Normal 3 11 24 2 2 2 2 2 3" xfId="17428"/>
    <cellStyle name="Normal 3 11 24 2 2 2 2 2 4" xfId="17429"/>
    <cellStyle name="Normal 3 11 24 2 2 2 2 2 5" xfId="17430"/>
    <cellStyle name="Normal 3 11 24 2 2 2 2 2 6" xfId="17431"/>
    <cellStyle name="Normal 3 11 24 2 2 2 2 2 6 2" xfId="17432"/>
    <cellStyle name="Normal 3 11 24 2 2 2 2 2 7" xfId="17433"/>
    <cellStyle name="Normal 3 11 24 2 2 2 2 2 8" xfId="17434"/>
    <cellStyle name="Normal 3 11 24 2 2 2 2 2 9" xfId="17435"/>
    <cellStyle name="Normal 3 11 24 2 2 2 2 3" xfId="17436"/>
    <cellStyle name="Normal 3 11 24 2 2 2 2 3 2" xfId="17437"/>
    <cellStyle name="Normal 3 11 24 2 2 2 2 3 2 2" xfId="17438"/>
    <cellStyle name="Normal 3 11 24 2 2 2 2 3 2 2 2" xfId="17439"/>
    <cellStyle name="Normal 3 11 24 2 2 2 2 3 2 3" xfId="17440"/>
    <cellStyle name="Normal 3 11 24 2 2 2 2 3 2 4" xfId="17441"/>
    <cellStyle name="Normal 3 11 24 2 2 2 2 3 2 5" xfId="17442"/>
    <cellStyle name="Normal 3 11 24 2 2 2 2 3 3" xfId="17443"/>
    <cellStyle name="Normal 3 11 24 2 2 2 2 3 3 2" xfId="17444"/>
    <cellStyle name="Normal 3 11 24 2 2 2 2 3 4" xfId="17445"/>
    <cellStyle name="Normal 3 11 24 2 2 2 2 3 5" xfId="17446"/>
    <cellStyle name="Normal 3 11 24 2 2 2 2 4" xfId="17447"/>
    <cellStyle name="Normal 3 11 24 2 2 2 2 5" xfId="17448"/>
    <cellStyle name="Normal 3 11 24 2 2 2 2 6" xfId="17449"/>
    <cellStyle name="Normal 3 11 24 2 2 2 2 6 2" xfId="17450"/>
    <cellStyle name="Normal 3 11 24 2 2 2 2 7" xfId="17451"/>
    <cellStyle name="Normal 3 11 24 2 2 2 2 8" xfId="17452"/>
    <cellStyle name="Normal 3 11 24 2 2 2 2 9" xfId="17453"/>
    <cellStyle name="Normal 3 11 24 2 2 2 3" xfId="17454"/>
    <cellStyle name="Normal 3 11 24 2 2 2 3 2" xfId="17455"/>
    <cellStyle name="Normal 3 11 24 2 2 2 3 3" xfId="17456"/>
    <cellStyle name="Normal 3 11 24 2 2 2 4" xfId="17457"/>
    <cellStyle name="Normal 3 11 24 2 2 2 4 2" xfId="17458"/>
    <cellStyle name="Normal 3 11 24 2 2 2 4 3" xfId="17459"/>
    <cellStyle name="Normal 3 11 24 2 2 2 5" xfId="17460"/>
    <cellStyle name="Normal 3 11 24 2 2 2 5 2" xfId="17461"/>
    <cellStyle name="Normal 3 11 24 2 2 2 5 3" xfId="17462"/>
    <cellStyle name="Normal 3 11 24 2 2 2 6" xfId="17463"/>
    <cellStyle name="Normal 3 11 24 2 2 2 6 2" xfId="17464"/>
    <cellStyle name="Normal 3 11 24 2 2 2 6 3" xfId="17465"/>
    <cellStyle name="Normal 3 11 24 2 2 2 7" xfId="17466"/>
    <cellStyle name="Normal 3 11 24 2 2 2 7 2" xfId="17467"/>
    <cellStyle name="Normal 3 11 24 2 2 2 7 3" xfId="17468"/>
    <cellStyle name="Normal 3 11 24 2 2 2 8" xfId="17469"/>
    <cellStyle name="Normal 3 11 24 2 2 2 8 2" xfId="17470"/>
    <cellStyle name="Normal 3 11 24 2 2 2 8 2 2" xfId="17471"/>
    <cellStyle name="Normal 3 11 24 2 2 2 8 2 2 2" xfId="17472"/>
    <cellStyle name="Normal 3 11 24 2 2 2 8 2 3" xfId="17473"/>
    <cellStyle name="Normal 3 11 24 2 2 2 8 2 4" xfId="17474"/>
    <cellStyle name="Normal 3 11 24 2 2 2 8 2 5" xfId="17475"/>
    <cellStyle name="Normal 3 11 24 2 2 2 8 3" xfId="17476"/>
    <cellStyle name="Normal 3 11 24 2 2 2 8 3 2" xfId="17477"/>
    <cellStyle name="Normal 3 11 24 2 2 2 8 4" xfId="17478"/>
    <cellStyle name="Normal 3 11 24 2 2 2 8 5" xfId="17479"/>
    <cellStyle name="Normal 3 11 24 2 2 2 9" xfId="17480"/>
    <cellStyle name="Normal 3 11 24 2 2 3" xfId="17481"/>
    <cellStyle name="Normal 3 11 24 2 2 3 2" xfId="17482"/>
    <cellStyle name="Normal 3 11 24 2 2 3 3" xfId="17483"/>
    <cellStyle name="Normal 3 11 24 2 2 4" xfId="17484"/>
    <cellStyle name="Normal 3 11 24 2 2 4 2" xfId="17485"/>
    <cellStyle name="Normal 3 11 24 2 2 4 2 2" xfId="17486"/>
    <cellStyle name="Normal 3 11 24 2 2 4 2 2 2" xfId="17487"/>
    <cellStyle name="Normal 3 11 24 2 2 4 2 2 2 2" xfId="17488"/>
    <cellStyle name="Normal 3 11 24 2 2 4 2 2 2 2 2" xfId="17489"/>
    <cellStyle name="Normal 3 11 24 2 2 4 2 2 2 3" xfId="17490"/>
    <cellStyle name="Normal 3 11 24 2 2 4 2 2 2 4" xfId="17491"/>
    <cellStyle name="Normal 3 11 24 2 2 4 2 2 2 5" xfId="17492"/>
    <cellStyle name="Normal 3 11 24 2 2 4 2 2 3" xfId="17493"/>
    <cellStyle name="Normal 3 11 24 2 2 4 2 2 3 2" xfId="17494"/>
    <cellStyle name="Normal 3 11 24 2 2 4 2 2 4" xfId="17495"/>
    <cellStyle name="Normal 3 11 24 2 2 4 2 2 5" xfId="17496"/>
    <cellStyle name="Normal 3 11 24 2 2 4 2 3" xfId="17497"/>
    <cellStyle name="Normal 3 11 24 2 2 4 2 4" xfId="17498"/>
    <cellStyle name="Normal 3 11 24 2 2 4 2 5" xfId="17499"/>
    <cellStyle name="Normal 3 11 24 2 2 4 2 6" xfId="17500"/>
    <cellStyle name="Normal 3 11 24 2 2 4 2 6 2" xfId="17501"/>
    <cellStyle name="Normal 3 11 24 2 2 4 2 7" xfId="17502"/>
    <cellStyle name="Normal 3 11 24 2 2 4 2 8" xfId="17503"/>
    <cellStyle name="Normal 3 11 24 2 2 4 2 9" xfId="17504"/>
    <cellStyle name="Normal 3 11 24 2 2 4 3" xfId="17505"/>
    <cellStyle name="Normal 3 11 24 2 2 4 3 2" xfId="17506"/>
    <cellStyle name="Normal 3 11 24 2 2 4 3 2 2" xfId="17507"/>
    <cellStyle name="Normal 3 11 24 2 2 4 3 2 2 2" xfId="17508"/>
    <cellStyle name="Normal 3 11 24 2 2 4 3 2 3" xfId="17509"/>
    <cellStyle name="Normal 3 11 24 2 2 4 3 2 4" xfId="17510"/>
    <cellStyle name="Normal 3 11 24 2 2 4 3 2 5" xfId="17511"/>
    <cellStyle name="Normal 3 11 24 2 2 4 3 3" xfId="17512"/>
    <cellStyle name="Normal 3 11 24 2 2 4 3 3 2" xfId="17513"/>
    <cellStyle name="Normal 3 11 24 2 2 4 3 4" xfId="17514"/>
    <cellStyle name="Normal 3 11 24 2 2 4 3 5" xfId="17515"/>
    <cellStyle name="Normal 3 11 24 2 2 4 4" xfId="17516"/>
    <cellStyle name="Normal 3 11 24 2 2 4 5" xfId="17517"/>
    <cellStyle name="Normal 3 11 24 2 2 4 6" xfId="17518"/>
    <cellStyle name="Normal 3 11 24 2 2 4 6 2" xfId="17519"/>
    <cellStyle name="Normal 3 11 24 2 2 4 7" xfId="17520"/>
    <cellStyle name="Normal 3 11 24 2 2 4 8" xfId="17521"/>
    <cellStyle name="Normal 3 11 24 2 2 4 9" xfId="17522"/>
    <cellStyle name="Normal 3 11 24 2 2 5" xfId="17523"/>
    <cellStyle name="Normal 3 11 24 2 2 6" xfId="17524"/>
    <cellStyle name="Normal 3 11 24 2 2 7" xfId="17525"/>
    <cellStyle name="Normal 3 11 24 2 2 8" xfId="17526"/>
    <cellStyle name="Normal 3 11 24 2 2 9" xfId="17527"/>
    <cellStyle name="Normal 3 11 24 2 2 9 2" xfId="17528"/>
    <cellStyle name="Normal 3 11 24 2 2 9 2 2" xfId="17529"/>
    <cellStyle name="Normal 3 11 24 2 2 9 2 2 2" xfId="17530"/>
    <cellStyle name="Normal 3 11 24 2 2 9 2 3" xfId="17531"/>
    <cellStyle name="Normal 3 11 24 2 2 9 2 4" xfId="17532"/>
    <cellStyle name="Normal 3 11 24 2 2 9 2 5" xfId="17533"/>
    <cellStyle name="Normal 3 11 24 2 2 9 3" xfId="17534"/>
    <cellStyle name="Normal 3 11 24 2 2 9 3 2" xfId="17535"/>
    <cellStyle name="Normal 3 11 24 2 2 9 4" xfId="17536"/>
    <cellStyle name="Normal 3 11 24 2 2 9 5" xfId="17537"/>
    <cellStyle name="Normal 3 11 24 2 3" xfId="17538"/>
    <cellStyle name="Normal 3 11 24 2 3 10" xfId="17539"/>
    <cellStyle name="Normal 3 11 24 2 3 11" xfId="17540"/>
    <cellStyle name="Normal 3 11 24 2 3 12" xfId="17541"/>
    <cellStyle name="Normal 3 11 24 2 3 12 2" xfId="17542"/>
    <cellStyle name="Normal 3 11 24 2 3 13" xfId="17543"/>
    <cellStyle name="Normal 3 11 24 2 3 14" xfId="17544"/>
    <cellStyle name="Normal 3 11 24 2 3 15" xfId="17545"/>
    <cellStyle name="Normal 3 11 24 2 3 2" xfId="17546"/>
    <cellStyle name="Normal 3 11 24 2 3 2 2" xfId="17547"/>
    <cellStyle name="Normal 3 11 24 2 3 2 2 2" xfId="17548"/>
    <cellStyle name="Normal 3 11 24 2 3 2 2 2 2" xfId="17549"/>
    <cellStyle name="Normal 3 11 24 2 3 2 2 2 2 2" xfId="17550"/>
    <cellStyle name="Normal 3 11 24 2 3 2 2 2 2 2 2" xfId="17551"/>
    <cellStyle name="Normal 3 11 24 2 3 2 2 2 2 3" xfId="17552"/>
    <cellStyle name="Normal 3 11 24 2 3 2 2 2 2 4" xfId="17553"/>
    <cellStyle name="Normal 3 11 24 2 3 2 2 2 2 5" xfId="17554"/>
    <cellStyle name="Normal 3 11 24 2 3 2 2 2 3" xfId="17555"/>
    <cellStyle name="Normal 3 11 24 2 3 2 2 2 3 2" xfId="17556"/>
    <cellStyle name="Normal 3 11 24 2 3 2 2 2 4" xfId="17557"/>
    <cellStyle name="Normal 3 11 24 2 3 2 2 2 5" xfId="17558"/>
    <cellStyle name="Normal 3 11 24 2 3 2 2 3" xfId="17559"/>
    <cellStyle name="Normal 3 11 24 2 3 2 2 4" xfId="17560"/>
    <cellStyle name="Normal 3 11 24 2 3 2 2 5" xfId="17561"/>
    <cellStyle name="Normal 3 11 24 2 3 2 2 6" xfId="17562"/>
    <cellStyle name="Normal 3 11 24 2 3 2 2 6 2" xfId="17563"/>
    <cellStyle name="Normal 3 11 24 2 3 2 2 7" xfId="17564"/>
    <cellStyle name="Normal 3 11 24 2 3 2 2 8" xfId="17565"/>
    <cellStyle name="Normal 3 11 24 2 3 2 2 9" xfId="17566"/>
    <cellStyle name="Normal 3 11 24 2 3 2 3" xfId="17567"/>
    <cellStyle name="Normal 3 11 24 2 3 2 3 2" xfId="17568"/>
    <cellStyle name="Normal 3 11 24 2 3 2 3 2 2" xfId="17569"/>
    <cellStyle name="Normal 3 11 24 2 3 2 3 2 2 2" xfId="17570"/>
    <cellStyle name="Normal 3 11 24 2 3 2 3 2 3" xfId="17571"/>
    <cellStyle name="Normal 3 11 24 2 3 2 3 2 4" xfId="17572"/>
    <cellStyle name="Normal 3 11 24 2 3 2 3 2 5" xfId="17573"/>
    <cellStyle name="Normal 3 11 24 2 3 2 3 3" xfId="17574"/>
    <cellStyle name="Normal 3 11 24 2 3 2 3 3 2" xfId="17575"/>
    <cellStyle name="Normal 3 11 24 2 3 2 3 4" xfId="17576"/>
    <cellStyle name="Normal 3 11 24 2 3 2 3 5" xfId="17577"/>
    <cellStyle name="Normal 3 11 24 2 3 2 4" xfId="17578"/>
    <cellStyle name="Normal 3 11 24 2 3 2 5" xfId="17579"/>
    <cellStyle name="Normal 3 11 24 2 3 2 6" xfId="17580"/>
    <cellStyle name="Normal 3 11 24 2 3 2 6 2" xfId="17581"/>
    <cellStyle name="Normal 3 11 24 2 3 2 7" xfId="17582"/>
    <cellStyle name="Normal 3 11 24 2 3 2 8" xfId="17583"/>
    <cellStyle name="Normal 3 11 24 2 3 2 9" xfId="17584"/>
    <cellStyle name="Normal 3 11 24 2 3 3" xfId="17585"/>
    <cellStyle name="Normal 3 11 24 2 3 4" xfId="17586"/>
    <cellStyle name="Normal 3 11 24 2 3 5" xfId="17587"/>
    <cellStyle name="Normal 3 11 24 2 3 6" xfId="17588"/>
    <cellStyle name="Normal 3 11 24 2 3 7" xfId="17589"/>
    <cellStyle name="Normal 3 11 24 2 3 8" xfId="17590"/>
    <cellStyle name="Normal 3 11 24 2 3 8 2" xfId="17591"/>
    <cellStyle name="Normal 3 11 24 2 3 8 2 2" xfId="17592"/>
    <cellStyle name="Normal 3 11 24 2 3 8 2 2 2" xfId="17593"/>
    <cellStyle name="Normal 3 11 24 2 3 8 2 3" xfId="17594"/>
    <cellStyle name="Normal 3 11 24 2 3 8 2 4" xfId="17595"/>
    <cellStyle name="Normal 3 11 24 2 3 8 2 5" xfId="17596"/>
    <cellStyle name="Normal 3 11 24 2 3 8 3" xfId="17597"/>
    <cellStyle name="Normal 3 11 24 2 3 8 3 2" xfId="17598"/>
    <cellStyle name="Normal 3 11 24 2 3 8 4" xfId="17599"/>
    <cellStyle name="Normal 3 11 24 2 3 8 5" xfId="17600"/>
    <cellStyle name="Normal 3 11 24 2 3 9" xfId="17601"/>
    <cellStyle name="Normal 3 11 24 2 4" xfId="17602"/>
    <cellStyle name="Normal 3 11 24 2 4 2" xfId="17603"/>
    <cellStyle name="Normal 3 11 24 2 4 2 2" xfId="17604"/>
    <cellStyle name="Normal 3 11 24 2 4 2 2 2" xfId="17605"/>
    <cellStyle name="Normal 3 11 24 2 4 2 2 2 2" xfId="17606"/>
    <cellStyle name="Normal 3 11 24 2 4 2 2 2 2 2" xfId="17607"/>
    <cellStyle name="Normal 3 11 24 2 4 2 2 2 3" xfId="17608"/>
    <cellStyle name="Normal 3 11 24 2 4 2 2 2 4" xfId="17609"/>
    <cellStyle name="Normal 3 11 24 2 4 2 2 2 5" xfId="17610"/>
    <cellStyle name="Normal 3 11 24 2 4 2 2 3" xfId="17611"/>
    <cellStyle name="Normal 3 11 24 2 4 2 2 3 2" xfId="17612"/>
    <cellStyle name="Normal 3 11 24 2 4 2 2 4" xfId="17613"/>
    <cellStyle name="Normal 3 11 24 2 4 2 2 5" xfId="17614"/>
    <cellStyle name="Normal 3 11 24 2 4 2 3" xfId="17615"/>
    <cellStyle name="Normal 3 11 24 2 4 2 4" xfId="17616"/>
    <cellStyle name="Normal 3 11 24 2 4 2 5" xfId="17617"/>
    <cellStyle name="Normal 3 11 24 2 4 2 6" xfId="17618"/>
    <cellStyle name="Normal 3 11 24 2 4 2 6 2" xfId="17619"/>
    <cellStyle name="Normal 3 11 24 2 4 2 7" xfId="17620"/>
    <cellStyle name="Normal 3 11 24 2 4 2 8" xfId="17621"/>
    <cellStyle name="Normal 3 11 24 2 4 2 9" xfId="17622"/>
    <cellStyle name="Normal 3 11 24 2 4 3" xfId="17623"/>
    <cellStyle name="Normal 3 11 24 2 4 3 2" xfId="17624"/>
    <cellStyle name="Normal 3 11 24 2 4 3 2 2" xfId="17625"/>
    <cellStyle name="Normal 3 11 24 2 4 3 2 2 2" xfId="17626"/>
    <cellStyle name="Normal 3 11 24 2 4 3 2 3" xfId="17627"/>
    <cellStyle name="Normal 3 11 24 2 4 3 2 4" xfId="17628"/>
    <cellStyle name="Normal 3 11 24 2 4 3 2 5" xfId="17629"/>
    <cellStyle name="Normal 3 11 24 2 4 3 3" xfId="17630"/>
    <cellStyle name="Normal 3 11 24 2 4 3 3 2" xfId="17631"/>
    <cellStyle name="Normal 3 11 24 2 4 3 4" xfId="17632"/>
    <cellStyle name="Normal 3 11 24 2 4 3 5" xfId="17633"/>
    <cellStyle name="Normal 3 11 24 2 4 4" xfId="17634"/>
    <cellStyle name="Normal 3 11 24 2 4 5" xfId="17635"/>
    <cellStyle name="Normal 3 11 24 2 4 6" xfId="17636"/>
    <cellStyle name="Normal 3 11 24 2 4 6 2" xfId="17637"/>
    <cellStyle name="Normal 3 11 24 2 4 7" xfId="17638"/>
    <cellStyle name="Normal 3 11 24 2 4 8" xfId="17639"/>
    <cellStyle name="Normal 3 11 24 2 4 9" xfId="17640"/>
    <cellStyle name="Normal 3 11 24 2 5" xfId="17641"/>
    <cellStyle name="Normal 3 11 24 2 5 2" xfId="17642"/>
    <cellStyle name="Normal 3 11 24 2 5 3" xfId="17643"/>
    <cellStyle name="Normal 3 11 24 2 6" xfId="17644"/>
    <cellStyle name="Normal 3 11 24 2 6 2" xfId="17645"/>
    <cellStyle name="Normal 3 11 24 2 6 3" xfId="17646"/>
    <cellStyle name="Normal 3 11 24 2 7" xfId="17647"/>
    <cellStyle name="Normal 3 11 24 2 7 2" xfId="17648"/>
    <cellStyle name="Normal 3 11 24 2 7 3" xfId="17649"/>
    <cellStyle name="Normal 3 11 24 2 8" xfId="17650"/>
    <cellStyle name="Normal 3 11 24 2 8 2" xfId="17651"/>
    <cellStyle name="Normal 3 11 24 2 8 3" xfId="17652"/>
    <cellStyle name="Normal 3 11 24 2 9" xfId="17653"/>
    <cellStyle name="Normal 3 11 24 2 9 2" xfId="17654"/>
    <cellStyle name="Normal 3 11 24 2 9 2 2" xfId="17655"/>
    <cellStyle name="Normal 3 11 24 2 9 2 2 2" xfId="17656"/>
    <cellStyle name="Normal 3 11 24 2 9 2 3" xfId="17657"/>
    <cellStyle name="Normal 3 11 24 2 9 2 4" xfId="17658"/>
    <cellStyle name="Normal 3 11 24 2 9 2 5" xfId="17659"/>
    <cellStyle name="Normal 3 11 24 2 9 3" xfId="17660"/>
    <cellStyle name="Normal 3 11 24 2 9 3 2" xfId="17661"/>
    <cellStyle name="Normal 3 11 24 2 9 4" xfId="17662"/>
    <cellStyle name="Normal 3 11 24 2 9 5" xfId="17663"/>
    <cellStyle name="Normal 3 11 24 3" xfId="17664"/>
    <cellStyle name="Normal 3 11 24 3 2" xfId="17665"/>
    <cellStyle name="Normal 3 11 24 3 3" xfId="17666"/>
    <cellStyle name="Normal 3 11 24 4" xfId="17667"/>
    <cellStyle name="Normal 3 11 24 4 10" xfId="17668"/>
    <cellStyle name="Normal 3 11 24 4 11" xfId="17669"/>
    <cellStyle name="Normal 3 11 24 4 12" xfId="17670"/>
    <cellStyle name="Normal 3 11 24 4 12 2" xfId="17671"/>
    <cellStyle name="Normal 3 11 24 4 13" xfId="17672"/>
    <cellStyle name="Normal 3 11 24 4 14" xfId="17673"/>
    <cellStyle name="Normal 3 11 24 4 15" xfId="17674"/>
    <cellStyle name="Normal 3 11 24 4 2" xfId="17675"/>
    <cellStyle name="Normal 3 11 24 4 2 2" xfId="17676"/>
    <cellStyle name="Normal 3 11 24 4 2 2 2" xfId="17677"/>
    <cellStyle name="Normal 3 11 24 4 2 2 2 2" xfId="17678"/>
    <cellStyle name="Normal 3 11 24 4 2 2 2 2 2" xfId="17679"/>
    <cellStyle name="Normal 3 11 24 4 2 2 2 2 2 2" xfId="17680"/>
    <cellStyle name="Normal 3 11 24 4 2 2 2 2 3" xfId="17681"/>
    <cellStyle name="Normal 3 11 24 4 2 2 2 2 4" xfId="17682"/>
    <cellStyle name="Normal 3 11 24 4 2 2 2 2 5" xfId="17683"/>
    <cellStyle name="Normal 3 11 24 4 2 2 2 3" xfId="17684"/>
    <cellStyle name="Normal 3 11 24 4 2 2 2 3 2" xfId="17685"/>
    <cellStyle name="Normal 3 11 24 4 2 2 2 4" xfId="17686"/>
    <cellStyle name="Normal 3 11 24 4 2 2 2 5" xfId="17687"/>
    <cellStyle name="Normal 3 11 24 4 2 2 3" xfId="17688"/>
    <cellStyle name="Normal 3 11 24 4 2 2 4" xfId="17689"/>
    <cellStyle name="Normal 3 11 24 4 2 2 5" xfId="17690"/>
    <cellStyle name="Normal 3 11 24 4 2 2 6" xfId="17691"/>
    <cellStyle name="Normal 3 11 24 4 2 2 6 2" xfId="17692"/>
    <cellStyle name="Normal 3 11 24 4 2 2 7" xfId="17693"/>
    <cellStyle name="Normal 3 11 24 4 2 2 8" xfId="17694"/>
    <cellStyle name="Normal 3 11 24 4 2 2 9" xfId="17695"/>
    <cellStyle name="Normal 3 11 24 4 2 3" xfId="17696"/>
    <cellStyle name="Normal 3 11 24 4 2 3 2" xfId="17697"/>
    <cellStyle name="Normal 3 11 24 4 2 3 2 2" xfId="17698"/>
    <cellStyle name="Normal 3 11 24 4 2 3 2 2 2" xfId="17699"/>
    <cellStyle name="Normal 3 11 24 4 2 3 2 3" xfId="17700"/>
    <cellStyle name="Normal 3 11 24 4 2 3 2 4" xfId="17701"/>
    <cellStyle name="Normal 3 11 24 4 2 3 2 5" xfId="17702"/>
    <cellStyle name="Normal 3 11 24 4 2 3 3" xfId="17703"/>
    <cellStyle name="Normal 3 11 24 4 2 3 3 2" xfId="17704"/>
    <cellStyle name="Normal 3 11 24 4 2 3 4" xfId="17705"/>
    <cellStyle name="Normal 3 11 24 4 2 3 5" xfId="17706"/>
    <cellStyle name="Normal 3 11 24 4 2 4" xfId="17707"/>
    <cellStyle name="Normal 3 11 24 4 2 5" xfId="17708"/>
    <cellStyle name="Normal 3 11 24 4 2 6" xfId="17709"/>
    <cellStyle name="Normal 3 11 24 4 2 6 2" xfId="17710"/>
    <cellStyle name="Normal 3 11 24 4 2 7" xfId="17711"/>
    <cellStyle name="Normal 3 11 24 4 2 8" xfId="17712"/>
    <cellStyle name="Normal 3 11 24 4 2 9" xfId="17713"/>
    <cellStyle name="Normal 3 11 24 4 3" xfId="17714"/>
    <cellStyle name="Normal 3 11 24 4 3 2" xfId="17715"/>
    <cellStyle name="Normal 3 11 24 4 3 3" xfId="17716"/>
    <cellStyle name="Normal 3 11 24 4 4" xfId="17717"/>
    <cellStyle name="Normal 3 11 24 4 4 2" xfId="17718"/>
    <cellStyle name="Normal 3 11 24 4 4 3" xfId="17719"/>
    <cellStyle name="Normal 3 11 24 4 5" xfId="17720"/>
    <cellStyle name="Normal 3 11 24 4 5 2" xfId="17721"/>
    <cellStyle name="Normal 3 11 24 4 5 3" xfId="17722"/>
    <cellStyle name="Normal 3 11 24 4 6" xfId="17723"/>
    <cellStyle name="Normal 3 11 24 4 6 2" xfId="17724"/>
    <cellStyle name="Normal 3 11 24 4 6 3" xfId="17725"/>
    <cellStyle name="Normal 3 11 24 4 7" xfId="17726"/>
    <cellStyle name="Normal 3 11 24 4 7 2" xfId="17727"/>
    <cellStyle name="Normal 3 11 24 4 7 3" xfId="17728"/>
    <cellStyle name="Normal 3 11 24 4 8" xfId="17729"/>
    <cellStyle name="Normal 3 11 24 4 8 2" xfId="17730"/>
    <cellStyle name="Normal 3 11 24 4 8 2 2" xfId="17731"/>
    <cellStyle name="Normal 3 11 24 4 8 2 2 2" xfId="17732"/>
    <cellStyle name="Normal 3 11 24 4 8 2 3" xfId="17733"/>
    <cellStyle name="Normal 3 11 24 4 8 2 4" xfId="17734"/>
    <cellStyle name="Normal 3 11 24 4 8 2 5" xfId="17735"/>
    <cellStyle name="Normal 3 11 24 4 8 3" xfId="17736"/>
    <cellStyle name="Normal 3 11 24 4 8 3 2" xfId="17737"/>
    <cellStyle name="Normal 3 11 24 4 8 4" xfId="17738"/>
    <cellStyle name="Normal 3 11 24 4 8 5" xfId="17739"/>
    <cellStyle name="Normal 3 11 24 4 9" xfId="17740"/>
    <cellStyle name="Normal 3 11 24 5" xfId="17741"/>
    <cellStyle name="Normal 3 11 24 5 2" xfId="17742"/>
    <cellStyle name="Normal 3 11 24 5 3" xfId="17743"/>
    <cellStyle name="Normal 3 11 24 6" xfId="17744"/>
    <cellStyle name="Normal 3 11 24 6 2" xfId="17745"/>
    <cellStyle name="Normal 3 11 24 6 2 2" xfId="17746"/>
    <cellStyle name="Normal 3 11 24 6 2 2 2" xfId="17747"/>
    <cellStyle name="Normal 3 11 24 6 2 2 2 2" xfId="17748"/>
    <cellStyle name="Normal 3 11 24 6 2 2 2 2 2" xfId="17749"/>
    <cellStyle name="Normal 3 11 24 6 2 2 2 3" xfId="17750"/>
    <cellStyle name="Normal 3 11 24 6 2 2 2 4" xfId="17751"/>
    <cellStyle name="Normal 3 11 24 6 2 2 2 5" xfId="17752"/>
    <cellStyle name="Normal 3 11 24 6 2 2 3" xfId="17753"/>
    <cellStyle name="Normal 3 11 24 6 2 2 3 2" xfId="17754"/>
    <cellStyle name="Normal 3 11 24 6 2 2 4" xfId="17755"/>
    <cellStyle name="Normal 3 11 24 6 2 2 5" xfId="17756"/>
    <cellStyle name="Normal 3 11 24 6 2 3" xfId="17757"/>
    <cellStyle name="Normal 3 11 24 6 2 4" xfId="17758"/>
    <cellStyle name="Normal 3 11 24 6 2 5" xfId="17759"/>
    <cellStyle name="Normal 3 11 24 6 2 6" xfId="17760"/>
    <cellStyle name="Normal 3 11 24 6 2 6 2" xfId="17761"/>
    <cellStyle name="Normal 3 11 24 6 2 7" xfId="17762"/>
    <cellStyle name="Normal 3 11 24 6 2 8" xfId="17763"/>
    <cellStyle name="Normal 3 11 24 6 2 9" xfId="17764"/>
    <cellStyle name="Normal 3 11 24 6 3" xfId="17765"/>
    <cellStyle name="Normal 3 11 24 6 3 2" xfId="17766"/>
    <cellStyle name="Normal 3 11 24 6 3 2 2" xfId="17767"/>
    <cellStyle name="Normal 3 11 24 6 3 2 2 2" xfId="17768"/>
    <cellStyle name="Normal 3 11 24 6 3 2 3" xfId="17769"/>
    <cellStyle name="Normal 3 11 24 6 3 2 4" xfId="17770"/>
    <cellStyle name="Normal 3 11 24 6 3 2 5" xfId="17771"/>
    <cellStyle name="Normal 3 11 24 6 3 3" xfId="17772"/>
    <cellStyle name="Normal 3 11 24 6 3 3 2" xfId="17773"/>
    <cellStyle name="Normal 3 11 24 6 3 4" xfId="17774"/>
    <cellStyle name="Normal 3 11 24 6 3 5" xfId="17775"/>
    <cellStyle name="Normal 3 11 24 6 4" xfId="17776"/>
    <cellStyle name="Normal 3 11 24 6 5" xfId="17777"/>
    <cellStyle name="Normal 3 11 24 6 6" xfId="17778"/>
    <cellStyle name="Normal 3 11 24 6 6 2" xfId="17779"/>
    <cellStyle name="Normal 3 11 24 6 7" xfId="17780"/>
    <cellStyle name="Normal 3 11 24 6 8" xfId="17781"/>
    <cellStyle name="Normal 3 11 24 6 9" xfId="17782"/>
    <cellStyle name="Normal 3 11 24 7" xfId="17783"/>
    <cellStyle name="Normal 3 11 24 8" xfId="17784"/>
    <cellStyle name="Normal 3 11 24 9" xfId="17785"/>
    <cellStyle name="Normal 3 11 25" xfId="17786"/>
    <cellStyle name="Normal 3 11 25 2" xfId="17787"/>
    <cellStyle name="Normal 3 11 25 3" xfId="17788"/>
    <cellStyle name="Normal 3 11 26" xfId="17789"/>
    <cellStyle name="Normal 3 11 26 2" xfId="17790"/>
    <cellStyle name="Normal 3 11 26 3" xfId="17791"/>
    <cellStyle name="Normal 3 11 27" xfId="17792"/>
    <cellStyle name="Normal 3 11 27 2" xfId="17793"/>
    <cellStyle name="Normal 3 11 27 3" xfId="17794"/>
    <cellStyle name="Normal 3 11 28" xfId="17795"/>
    <cellStyle name="Normal 3 11 28 2" xfId="17796"/>
    <cellStyle name="Normal 3 11 28 3" xfId="17797"/>
    <cellStyle name="Normal 3 11 29" xfId="17798"/>
    <cellStyle name="Normal 3 11 29 2" xfId="17799"/>
    <cellStyle name="Normal 3 11 29 3" xfId="17800"/>
    <cellStyle name="Normal 3 11 3" xfId="17801"/>
    <cellStyle name="Normal 3 11 3 2" xfId="17802"/>
    <cellStyle name="Normal 3 11 3 2 2" xfId="17803"/>
    <cellStyle name="Normal 3 11 3 2 3" xfId="17804"/>
    <cellStyle name="Normal 3 11 3 3" xfId="17805"/>
    <cellStyle name="Normal 3 11 3 3 2" xfId="17806"/>
    <cellStyle name="Normal 3 11 3 3 3" xfId="17807"/>
    <cellStyle name="Normal 3 11 3 4" xfId="17808"/>
    <cellStyle name="Normal 3 11 3 5" xfId="17809"/>
    <cellStyle name="Normal 3 11 30" xfId="17810"/>
    <cellStyle name="Normal 3 11 30 10" xfId="17811"/>
    <cellStyle name="Normal 3 11 30 11" xfId="17812"/>
    <cellStyle name="Normal 3 11 30 12" xfId="17813"/>
    <cellStyle name="Normal 3 11 30 13" xfId="17814"/>
    <cellStyle name="Normal 3 11 30 13 2" xfId="17815"/>
    <cellStyle name="Normal 3 11 30 14" xfId="17816"/>
    <cellStyle name="Normal 3 11 30 15" xfId="17817"/>
    <cellStyle name="Normal 3 11 30 16" xfId="17818"/>
    <cellStyle name="Normal 3 11 30 2" xfId="17819"/>
    <cellStyle name="Normal 3 11 30 2 10" xfId="17820"/>
    <cellStyle name="Normal 3 11 30 2 11" xfId="17821"/>
    <cellStyle name="Normal 3 11 30 2 12" xfId="17822"/>
    <cellStyle name="Normal 3 11 30 2 13" xfId="17823"/>
    <cellStyle name="Normal 3 11 30 2 13 2" xfId="17824"/>
    <cellStyle name="Normal 3 11 30 2 14" xfId="17825"/>
    <cellStyle name="Normal 3 11 30 2 15" xfId="17826"/>
    <cellStyle name="Normal 3 11 30 2 16" xfId="17827"/>
    <cellStyle name="Normal 3 11 30 2 2" xfId="17828"/>
    <cellStyle name="Normal 3 11 30 2 2 10" xfId="17829"/>
    <cellStyle name="Normal 3 11 30 2 2 11" xfId="17830"/>
    <cellStyle name="Normal 3 11 30 2 2 12" xfId="17831"/>
    <cellStyle name="Normal 3 11 30 2 2 12 2" xfId="17832"/>
    <cellStyle name="Normal 3 11 30 2 2 13" xfId="17833"/>
    <cellStyle name="Normal 3 11 30 2 2 14" xfId="17834"/>
    <cellStyle name="Normal 3 11 30 2 2 15" xfId="17835"/>
    <cellStyle name="Normal 3 11 30 2 2 2" xfId="17836"/>
    <cellStyle name="Normal 3 11 30 2 2 2 2" xfId="17837"/>
    <cellStyle name="Normal 3 11 30 2 2 2 2 2" xfId="17838"/>
    <cellStyle name="Normal 3 11 30 2 2 2 2 2 2" xfId="17839"/>
    <cellStyle name="Normal 3 11 30 2 2 2 2 2 2 2" xfId="17840"/>
    <cellStyle name="Normal 3 11 30 2 2 2 2 2 2 2 2" xfId="17841"/>
    <cellStyle name="Normal 3 11 30 2 2 2 2 2 2 3" xfId="17842"/>
    <cellStyle name="Normal 3 11 30 2 2 2 2 2 2 4" xfId="17843"/>
    <cellStyle name="Normal 3 11 30 2 2 2 2 2 2 5" xfId="17844"/>
    <cellStyle name="Normal 3 11 30 2 2 2 2 2 3" xfId="17845"/>
    <cellStyle name="Normal 3 11 30 2 2 2 2 2 3 2" xfId="17846"/>
    <cellStyle name="Normal 3 11 30 2 2 2 2 2 4" xfId="17847"/>
    <cellStyle name="Normal 3 11 30 2 2 2 2 2 5" xfId="17848"/>
    <cellStyle name="Normal 3 11 30 2 2 2 2 3" xfId="17849"/>
    <cellStyle name="Normal 3 11 30 2 2 2 2 4" xfId="17850"/>
    <cellStyle name="Normal 3 11 30 2 2 2 2 5" xfId="17851"/>
    <cellStyle name="Normal 3 11 30 2 2 2 2 6" xfId="17852"/>
    <cellStyle name="Normal 3 11 30 2 2 2 2 6 2" xfId="17853"/>
    <cellStyle name="Normal 3 11 30 2 2 2 2 7" xfId="17854"/>
    <cellStyle name="Normal 3 11 30 2 2 2 2 8" xfId="17855"/>
    <cellStyle name="Normal 3 11 30 2 2 2 2 9" xfId="17856"/>
    <cellStyle name="Normal 3 11 30 2 2 2 3" xfId="17857"/>
    <cellStyle name="Normal 3 11 30 2 2 2 3 2" xfId="17858"/>
    <cellStyle name="Normal 3 11 30 2 2 2 3 2 2" xfId="17859"/>
    <cellStyle name="Normal 3 11 30 2 2 2 3 2 2 2" xfId="17860"/>
    <cellStyle name="Normal 3 11 30 2 2 2 3 2 3" xfId="17861"/>
    <cellStyle name="Normal 3 11 30 2 2 2 3 2 4" xfId="17862"/>
    <cellStyle name="Normal 3 11 30 2 2 2 3 2 5" xfId="17863"/>
    <cellStyle name="Normal 3 11 30 2 2 2 3 3" xfId="17864"/>
    <cellStyle name="Normal 3 11 30 2 2 2 3 3 2" xfId="17865"/>
    <cellStyle name="Normal 3 11 30 2 2 2 3 4" xfId="17866"/>
    <cellStyle name="Normal 3 11 30 2 2 2 3 5" xfId="17867"/>
    <cellStyle name="Normal 3 11 30 2 2 2 4" xfId="17868"/>
    <cellStyle name="Normal 3 11 30 2 2 2 5" xfId="17869"/>
    <cellStyle name="Normal 3 11 30 2 2 2 6" xfId="17870"/>
    <cellStyle name="Normal 3 11 30 2 2 2 6 2" xfId="17871"/>
    <cellStyle name="Normal 3 11 30 2 2 2 7" xfId="17872"/>
    <cellStyle name="Normal 3 11 30 2 2 2 8" xfId="17873"/>
    <cellStyle name="Normal 3 11 30 2 2 2 9" xfId="17874"/>
    <cellStyle name="Normal 3 11 30 2 2 3" xfId="17875"/>
    <cellStyle name="Normal 3 11 30 2 2 4" xfId="17876"/>
    <cellStyle name="Normal 3 11 30 2 2 5" xfId="17877"/>
    <cellStyle name="Normal 3 11 30 2 2 6" xfId="17878"/>
    <cellStyle name="Normal 3 11 30 2 2 7" xfId="17879"/>
    <cellStyle name="Normal 3 11 30 2 2 8" xfId="17880"/>
    <cellStyle name="Normal 3 11 30 2 2 8 2" xfId="17881"/>
    <cellStyle name="Normal 3 11 30 2 2 8 2 2" xfId="17882"/>
    <cellStyle name="Normal 3 11 30 2 2 8 2 2 2" xfId="17883"/>
    <cellStyle name="Normal 3 11 30 2 2 8 2 3" xfId="17884"/>
    <cellStyle name="Normal 3 11 30 2 2 8 2 4" xfId="17885"/>
    <cellStyle name="Normal 3 11 30 2 2 8 2 5" xfId="17886"/>
    <cellStyle name="Normal 3 11 30 2 2 8 3" xfId="17887"/>
    <cellStyle name="Normal 3 11 30 2 2 8 3 2" xfId="17888"/>
    <cellStyle name="Normal 3 11 30 2 2 8 4" xfId="17889"/>
    <cellStyle name="Normal 3 11 30 2 2 8 5" xfId="17890"/>
    <cellStyle name="Normal 3 11 30 2 2 9" xfId="17891"/>
    <cellStyle name="Normal 3 11 30 2 3" xfId="17892"/>
    <cellStyle name="Normal 3 11 30 2 4" xfId="17893"/>
    <cellStyle name="Normal 3 11 30 2 4 2" xfId="17894"/>
    <cellStyle name="Normal 3 11 30 2 4 2 2" xfId="17895"/>
    <cellStyle name="Normal 3 11 30 2 4 2 2 2" xfId="17896"/>
    <cellStyle name="Normal 3 11 30 2 4 2 2 2 2" xfId="17897"/>
    <cellStyle name="Normal 3 11 30 2 4 2 2 2 2 2" xfId="17898"/>
    <cellStyle name="Normal 3 11 30 2 4 2 2 2 3" xfId="17899"/>
    <cellStyle name="Normal 3 11 30 2 4 2 2 2 4" xfId="17900"/>
    <cellStyle name="Normal 3 11 30 2 4 2 2 2 5" xfId="17901"/>
    <cellStyle name="Normal 3 11 30 2 4 2 2 3" xfId="17902"/>
    <cellStyle name="Normal 3 11 30 2 4 2 2 3 2" xfId="17903"/>
    <cellStyle name="Normal 3 11 30 2 4 2 2 4" xfId="17904"/>
    <cellStyle name="Normal 3 11 30 2 4 2 2 5" xfId="17905"/>
    <cellStyle name="Normal 3 11 30 2 4 2 3" xfId="17906"/>
    <cellStyle name="Normal 3 11 30 2 4 2 4" xfId="17907"/>
    <cellStyle name="Normal 3 11 30 2 4 2 5" xfId="17908"/>
    <cellStyle name="Normal 3 11 30 2 4 2 6" xfId="17909"/>
    <cellStyle name="Normal 3 11 30 2 4 2 6 2" xfId="17910"/>
    <cellStyle name="Normal 3 11 30 2 4 2 7" xfId="17911"/>
    <cellStyle name="Normal 3 11 30 2 4 2 8" xfId="17912"/>
    <cellStyle name="Normal 3 11 30 2 4 2 9" xfId="17913"/>
    <cellStyle name="Normal 3 11 30 2 4 3" xfId="17914"/>
    <cellStyle name="Normal 3 11 30 2 4 3 2" xfId="17915"/>
    <cellStyle name="Normal 3 11 30 2 4 3 2 2" xfId="17916"/>
    <cellStyle name="Normal 3 11 30 2 4 3 2 2 2" xfId="17917"/>
    <cellStyle name="Normal 3 11 30 2 4 3 2 3" xfId="17918"/>
    <cellStyle name="Normal 3 11 30 2 4 3 2 4" xfId="17919"/>
    <cellStyle name="Normal 3 11 30 2 4 3 2 5" xfId="17920"/>
    <cellStyle name="Normal 3 11 30 2 4 3 3" xfId="17921"/>
    <cellStyle name="Normal 3 11 30 2 4 3 3 2" xfId="17922"/>
    <cellStyle name="Normal 3 11 30 2 4 3 4" xfId="17923"/>
    <cellStyle name="Normal 3 11 30 2 4 3 5" xfId="17924"/>
    <cellStyle name="Normal 3 11 30 2 4 4" xfId="17925"/>
    <cellStyle name="Normal 3 11 30 2 4 5" xfId="17926"/>
    <cellStyle name="Normal 3 11 30 2 4 6" xfId="17927"/>
    <cellStyle name="Normal 3 11 30 2 4 6 2" xfId="17928"/>
    <cellStyle name="Normal 3 11 30 2 4 7" xfId="17929"/>
    <cellStyle name="Normal 3 11 30 2 4 8" xfId="17930"/>
    <cellStyle name="Normal 3 11 30 2 4 9" xfId="17931"/>
    <cellStyle name="Normal 3 11 30 2 5" xfId="17932"/>
    <cellStyle name="Normal 3 11 30 2 5 2" xfId="17933"/>
    <cellStyle name="Normal 3 11 30 2 5 3" xfId="17934"/>
    <cellStyle name="Normal 3 11 30 2 6" xfId="17935"/>
    <cellStyle name="Normal 3 11 30 2 6 2" xfId="17936"/>
    <cellStyle name="Normal 3 11 30 2 6 3" xfId="17937"/>
    <cellStyle name="Normal 3 11 30 2 7" xfId="17938"/>
    <cellStyle name="Normal 3 11 30 2 7 2" xfId="17939"/>
    <cellStyle name="Normal 3 11 30 2 7 3" xfId="17940"/>
    <cellStyle name="Normal 3 11 30 2 8" xfId="17941"/>
    <cellStyle name="Normal 3 11 30 2 8 2" xfId="17942"/>
    <cellStyle name="Normal 3 11 30 2 8 3" xfId="17943"/>
    <cellStyle name="Normal 3 11 30 2 9" xfId="17944"/>
    <cellStyle name="Normal 3 11 30 2 9 2" xfId="17945"/>
    <cellStyle name="Normal 3 11 30 2 9 2 2" xfId="17946"/>
    <cellStyle name="Normal 3 11 30 2 9 2 2 2" xfId="17947"/>
    <cellStyle name="Normal 3 11 30 2 9 2 3" xfId="17948"/>
    <cellStyle name="Normal 3 11 30 2 9 2 4" xfId="17949"/>
    <cellStyle name="Normal 3 11 30 2 9 2 5" xfId="17950"/>
    <cellStyle name="Normal 3 11 30 2 9 3" xfId="17951"/>
    <cellStyle name="Normal 3 11 30 2 9 3 2" xfId="17952"/>
    <cellStyle name="Normal 3 11 30 2 9 4" xfId="17953"/>
    <cellStyle name="Normal 3 11 30 2 9 5" xfId="17954"/>
    <cellStyle name="Normal 3 11 30 3" xfId="17955"/>
    <cellStyle name="Normal 3 11 30 3 10" xfId="17956"/>
    <cellStyle name="Normal 3 11 30 3 11" xfId="17957"/>
    <cellStyle name="Normal 3 11 30 3 12" xfId="17958"/>
    <cellStyle name="Normal 3 11 30 3 12 2" xfId="17959"/>
    <cellStyle name="Normal 3 11 30 3 13" xfId="17960"/>
    <cellStyle name="Normal 3 11 30 3 14" xfId="17961"/>
    <cellStyle name="Normal 3 11 30 3 15" xfId="17962"/>
    <cellStyle name="Normal 3 11 30 3 2" xfId="17963"/>
    <cellStyle name="Normal 3 11 30 3 2 2" xfId="17964"/>
    <cellStyle name="Normal 3 11 30 3 2 2 2" xfId="17965"/>
    <cellStyle name="Normal 3 11 30 3 2 2 2 2" xfId="17966"/>
    <cellStyle name="Normal 3 11 30 3 2 2 2 2 2" xfId="17967"/>
    <cellStyle name="Normal 3 11 30 3 2 2 2 2 2 2" xfId="17968"/>
    <cellStyle name="Normal 3 11 30 3 2 2 2 2 3" xfId="17969"/>
    <cellStyle name="Normal 3 11 30 3 2 2 2 2 4" xfId="17970"/>
    <cellStyle name="Normal 3 11 30 3 2 2 2 2 5" xfId="17971"/>
    <cellStyle name="Normal 3 11 30 3 2 2 2 3" xfId="17972"/>
    <cellStyle name="Normal 3 11 30 3 2 2 2 3 2" xfId="17973"/>
    <cellStyle name="Normal 3 11 30 3 2 2 2 4" xfId="17974"/>
    <cellStyle name="Normal 3 11 30 3 2 2 2 5" xfId="17975"/>
    <cellStyle name="Normal 3 11 30 3 2 2 3" xfId="17976"/>
    <cellStyle name="Normal 3 11 30 3 2 2 4" xfId="17977"/>
    <cellStyle name="Normal 3 11 30 3 2 2 5" xfId="17978"/>
    <cellStyle name="Normal 3 11 30 3 2 2 6" xfId="17979"/>
    <cellStyle name="Normal 3 11 30 3 2 2 6 2" xfId="17980"/>
    <cellStyle name="Normal 3 11 30 3 2 2 7" xfId="17981"/>
    <cellStyle name="Normal 3 11 30 3 2 2 8" xfId="17982"/>
    <cellStyle name="Normal 3 11 30 3 2 2 9" xfId="17983"/>
    <cellStyle name="Normal 3 11 30 3 2 3" xfId="17984"/>
    <cellStyle name="Normal 3 11 30 3 2 3 2" xfId="17985"/>
    <cellStyle name="Normal 3 11 30 3 2 3 2 2" xfId="17986"/>
    <cellStyle name="Normal 3 11 30 3 2 3 2 2 2" xfId="17987"/>
    <cellStyle name="Normal 3 11 30 3 2 3 2 3" xfId="17988"/>
    <cellStyle name="Normal 3 11 30 3 2 3 2 4" xfId="17989"/>
    <cellStyle name="Normal 3 11 30 3 2 3 2 5" xfId="17990"/>
    <cellStyle name="Normal 3 11 30 3 2 3 3" xfId="17991"/>
    <cellStyle name="Normal 3 11 30 3 2 3 3 2" xfId="17992"/>
    <cellStyle name="Normal 3 11 30 3 2 3 4" xfId="17993"/>
    <cellStyle name="Normal 3 11 30 3 2 3 5" xfId="17994"/>
    <cellStyle name="Normal 3 11 30 3 2 4" xfId="17995"/>
    <cellStyle name="Normal 3 11 30 3 2 5" xfId="17996"/>
    <cellStyle name="Normal 3 11 30 3 2 6" xfId="17997"/>
    <cellStyle name="Normal 3 11 30 3 2 6 2" xfId="17998"/>
    <cellStyle name="Normal 3 11 30 3 2 7" xfId="17999"/>
    <cellStyle name="Normal 3 11 30 3 2 8" xfId="18000"/>
    <cellStyle name="Normal 3 11 30 3 2 9" xfId="18001"/>
    <cellStyle name="Normal 3 11 30 3 3" xfId="18002"/>
    <cellStyle name="Normal 3 11 30 3 3 2" xfId="18003"/>
    <cellStyle name="Normal 3 11 30 3 3 3" xfId="18004"/>
    <cellStyle name="Normal 3 11 30 3 4" xfId="18005"/>
    <cellStyle name="Normal 3 11 30 3 4 2" xfId="18006"/>
    <cellStyle name="Normal 3 11 30 3 4 3" xfId="18007"/>
    <cellStyle name="Normal 3 11 30 3 5" xfId="18008"/>
    <cellStyle name="Normal 3 11 30 3 5 2" xfId="18009"/>
    <cellStyle name="Normal 3 11 30 3 5 3" xfId="18010"/>
    <cellStyle name="Normal 3 11 30 3 6" xfId="18011"/>
    <cellStyle name="Normal 3 11 30 3 6 2" xfId="18012"/>
    <cellStyle name="Normal 3 11 30 3 6 3" xfId="18013"/>
    <cellStyle name="Normal 3 11 30 3 7" xfId="18014"/>
    <cellStyle name="Normal 3 11 30 3 7 2" xfId="18015"/>
    <cellStyle name="Normal 3 11 30 3 7 3" xfId="18016"/>
    <cellStyle name="Normal 3 11 30 3 8" xfId="18017"/>
    <cellStyle name="Normal 3 11 30 3 8 2" xfId="18018"/>
    <cellStyle name="Normal 3 11 30 3 8 2 2" xfId="18019"/>
    <cellStyle name="Normal 3 11 30 3 8 2 2 2" xfId="18020"/>
    <cellStyle name="Normal 3 11 30 3 8 2 3" xfId="18021"/>
    <cellStyle name="Normal 3 11 30 3 8 2 4" xfId="18022"/>
    <cellStyle name="Normal 3 11 30 3 8 2 5" xfId="18023"/>
    <cellStyle name="Normal 3 11 30 3 8 3" xfId="18024"/>
    <cellStyle name="Normal 3 11 30 3 8 3 2" xfId="18025"/>
    <cellStyle name="Normal 3 11 30 3 8 4" xfId="18026"/>
    <cellStyle name="Normal 3 11 30 3 8 5" xfId="18027"/>
    <cellStyle name="Normal 3 11 30 3 9" xfId="18028"/>
    <cellStyle name="Normal 3 11 30 4" xfId="18029"/>
    <cellStyle name="Normal 3 11 30 4 2" xfId="18030"/>
    <cellStyle name="Normal 3 11 30 4 2 2" xfId="18031"/>
    <cellStyle name="Normal 3 11 30 4 2 2 2" xfId="18032"/>
    <cellStyle name="Normal 3 11 30 4 2 2 2 2" xfId="18033"/>
    <cellStyle name="Normal 3 11 30 4 2 2 2 2 2" xfId="18034"/>
    <cellStyle name="Normal 3 11 30 4 2 2 2 3" xfId="18035"/>
    <cellStyle name="Normal 3 11 30 4 2 2 2 4" xfId="18036"/>
    <cellStyle name="Normal 3 11 30 4 2 2 2 5" xfId="18037"/>
    <cellStyle name="Normal 3 11 30 4 2 2 3" xfId="18038"/>
    <cellStyle name="Normal 3 11 30 4 2 2 3 2" xfId="18039"/>
    <cellStyle name="Normal 3 11 30 4 2 2 4" xfId="18040"/>
    <cellStyle name="Normal 3 11 30 4 2 2 5" xfId="18041"/>
    <cellStyle name="Normal 3 11 30 4 2 3" xfId="18042"/>
    <cellStyle name="Normal 3 11 30 4 2 4" xfId="18043"/>
    <cellStyle name="Normal 3 11 30 4 2 5" xfId="18044"/>
    <cellStyle name="Normal 3 11 30 4 2 6" xfId="18045"/>
    <cellStyle name="Normal 3 11 30 4 2 6 2" xfId="18046"/>
    <cellStyle name="Normal 3 11 30 4 2 7" xfId="18047"/>
    <cellStyle name="Normal 3 11 30 4 2 8" xfId="18048"/>
    <cellStyle name="Normal 3 11 30 4 2 9" xfId="18049"/>
    <cellStyle name="Normal 3 11 30 4 3" xfId="18050"/>
    <cellStyle name="Normal 3 11 30 4 3 2" xfId="18051"/>
    <cellStyle name="Normal 3 11 30 4 3 2 2" xfId="18052"/>
    <cellStyle name="Normal 3 11 30 4 3 2 2 2" xfId="18053"/>
    <cellStyle name="Normal 3 11 30 4 3 2 3" xfId="18054"/>
    <cellStyle name="Normal 3 11 30 4 3 2 4" xfId="18055"/>
    <cellStyle name="Normal 3 11 30 4 3 2 5" xfId="18056"/>
    <cellStyle name="Normal 3 11 30 4 3 3" xfId="18057"/>
    <cellStyle name="Normal 3 11 30 4 3 3 2" xfId="18058"/>
    <cellStyle name="Normal 3 11 30 4 3 4" xfId="18059"/>
    <cellStyle name="Normal 3 11 30 4 3 5" xfId="18060"/>
    <cellStyle name="Normal 3 11 30 4 4" xfId="18061"/>
    <cellStyle name="Normal 3 11 30 4 5" xfId="18062"/>
    <cellStyle name="Normal 3 11 30 4 6" xfId="18063"/>
    <cellStyle name="Normal 3 11 30 4 6 2" xfId="18064"/>
    <cellStyle name="Normal 3 11 30 4 7" xfId="18065"/>
    <cellStyle name="Normal 3 11 30 4 8" xfId="18066"/>
    <cellStyle name="Normal 3 11 30 4 9" xfId="18067"/>
    <cellStyle name="Normal 3 11 30 5" xfId="18068"/>
    <cellStyle name="Normal 3 11 30 6" xfId="18069"/>
    <cellStyle name="Normal 3 11 30 7" xfId="18070"/>
    <cellStyle name="Normal 3 11 30 8" xfId="18071"/>
    <cellStyle name="Normal 3 11 30 9" xfId="18072"/>
    <cellStyle name="Normal 3 11 30 9 2" xfId="18073"/>
    <cellStyle name="Normal 3 11 30 9 2 2" xfId="18074"/>
    <cellStyle name="Normal 3 11 30 9 2 2 2" xfId="18075"/>
    <cellStyle name="Normal 3 11 30 9 2 3" xfId="18076"/>
    <cellStyle name="Normal 3 11 30 9 2 4" xfId="18077"/>
    <cellStyle name="Normal 3 11 30 9 2 5" xfId="18078"/>
    <cellStyle name="Normal 3 11 30 9 3" xfId="18079"/>
    <cellStyle name="Normal 3 11 30 9 3 2" xfId="18080"/>
    <cellStyle name="Normal 3 11 30 9 4" xfId="18081"/>
    <cellStyle name="Normal 3 11 30 9 5" xfId="18082"/>
    <cellStyle name="Normal 3 11 31" xfId="18083"/>
    <cellStyle name="Normal 3 11 31 10" xfId="18084"/>
    <cellStyle name="Normal 3 11 31 11" xfId="18085"/>
    <cellStyle name="Normal 3 11 31 12" xfId="18086"/>
    <cellStyle name="Normal 3 11 31 12 2" xfId="18087"/>
    <cellStyle name="Normal 3 11 31 13" xfId="18088"/>
    <cellStyle name="Normal 3 11 31 14" xfId="18089"/>
    <cellStyle name="Normal 3 11 31 15" xfId="18090"/>
    <cellStyle name="Normal 3 11 31 2" xfId="18091"/>
    <cellStyle name="Normal 3 11 31 2 2" xfId="18092"/>
    <cellStyle name="Normal 3 11 31 2 2 2" xfId="18093"/>
    <cellStyle name="Normal 3 11 31 2 2 2 2" xfId="18094"/>
    <cellStyle name="Normal 3 11 31 2 2 2 2 2" xfId="18095"/>
    <cellStyle name="Normal 3 11 31 2 2 2 2 2 2" xfId="18096"/>
    <cellStyle name="Normal 3 11 31 2 2 2 2 3" xfId="18097"/>
    <cellStyle name="Normal 3 11 31 2 2 2 2 4" xfId="18098"/>
    <cellStyle name="Normal 3 11 31 2 2 2 2 5" xfId="18099"/>
    <cellStyle name="Normal 3 11 31 2 2 2 3" xfId="18100"/>
    <cellStyle name="Normal 3 11 31 2 2 2 3 2" xfId="18101"/>
    <cellStyle name="Normal 3 11 31 2 2 2 4" xfId="18102"/>
    <cellStyle name="Normal 3 11 31 2 2 2 5" xfId="18103"/>
    <cellStyle name="Normal 3 11 31 2 2 3" xfId="18104"/>
    <cellStyle name="Normal 3 11 31 2 2 4" xfId="18105"/>
    <cellStyle name="Normal 3 11 31 2 2 5" xfId="18106"/>
    <cellStyle name="Normal 3 11 31 2 2 6" xfId="18107"/>
    <cellStyle name="Normal 3 11 31 2 2 6 2" xfId="18108"/>
    <cellStyle name="Normal 3 11 31 2 2 7" xfId="18109"/>
    <cellStyle name="Normal 3 11 31 2 2 8" xfId="18110"/>
    <cellStyle name="Normal 3 11 31 2 2 9" xfId="18111"/>
    <cellStyle name="Normal 3 11 31 2 3" xfId="18112"/>
    <cellStyle name="Normal 3 11 31 2 3 2" xfId="18113"/>
    <cellStyle name="Normal 3 11 31 2 3 2 2" xfId="18114"/>
    <cellStyle name="Normal 3 11 31 2 3 2 2 2" xfId="18115"/>
    <cellStyle name="Normal 3 11 31 2 3 2 3" xfId="18116"/>
    <cellStyle name="Normal 3 11 31 2 3 2 4" xfId="18117"/>
    <cellStyle name="Normal 3 11 31 2 3 2 5" xfId="18118"/>
    <cellStyle name="Normal 3 11 31 2 3 3" xfId="18119"/>
    <cellStyle name="Normal 3 11 31 2 3 3 2" xfId="18120"/>
    <cellStyle name="Normal 3 11 31 2 3 4" xfId="18121"/>
    <cellStyle name="Normal 3 11 31 2 3 5" xfId="18122"/>
    <cellStyle name="Normal 3 11 31 2 4" xfId="18123"/>
    <cellStyle name="Normal 3 11 31 2 5" xfId="18124"/>
    <cellStyle name="Normal 3 11 31 2 6" xfId="18125"/>
    <cellStyle name="Normal 3 11 31 2 6 2" xfId="18126"/>
    <cellStyle name="Normal 3 11 31 2 7" xfId="18127"/>
    <cellStyle name="Normal 3 11 31 2 8" xfId="18128"/>
    <cellStyle name="Normal 3 11 31 2 9" xfId="18129"/>
    <cellStyle name="Normal 3 11 31 3" xfId="18130"/>
    <cellStyle name="Normal 3 11 31 4" xfId="18131"/>
    <cellStyle name="Normal 3 11 31 5" xfId="18132"/>
    <cellStyle name="Normal 3 11 31 6" xfId="18133"/>
    <cellStyle name="Normal 3 11 31 7" xfId="18134"/>
    <cellStyle name="Normal 3 11 31 8" xfId="18135"/>
    <cellStyle name="Normal 3 11 31 8 2" xfId="18136"/>
    <cellStyle name="Normal 3 11 31 8 2 2" xfId="18137"/>
    <cellStyle name="Normal 3 11 31 8 2 2 2" xfId="18138"/>
    <cellStyle name="Normal 3 11 31 8 2 3" xfId="18139"/>
    <cellStyle name="Normal 3 11 31 8 2 4" xfId="18140"/>
    <cellStyle name="Normal 3 11 31 8 2 5" xfId="18141"/>
    <cellStyle name="Normal 3 11 31 8 3" xfId="18142"/>
    <cellStyle name="Normal 3 11 31 8 3 2" xfId="18143"/>
    <cellStyle name="Normal 3 11 31 8 4" xfId="18144"/>
    <cellStyle name="Normal 3 11 31 8 5" xfId="18145"/>
    <cellStyle name="Normal 3 11 31 9" xfId="18146"/>
    <cellStyle name="Normal 3 11 32" xfId="18147"/>
    <cellStyle name="Normal 3 11 33" xfId="18148"/>
    <cellStyle name="Normal 3 11 33 2" xfId="18149"/>
    <cellStyle name="Normal 3 11 33 2 2" xfId="18150"/>
    <cellStyle name="Normal 3 11 33 2 2 2" xfId="18151"/>
    <cellStyle name="Normal 3 11 33 2 2 2 2" xfId="18152"/>
    <cellStyle name="Normal 3 11 33 2 2 2 2 2" xfId="18153"/>
    <cellStyle name="Normal 3 11 33 2 2 2 3" xfId="18154"/>
    <cellStyle name="Normal 3 11 33 2 2 2 4" xfId="18155"/>
    <cellStyle name="Normal 3 11 33 2 2 2 5" xfId="18156"/>
    <cellStyle name="Normal 3 11 33 2 2 3" xfId="18157"/>
    <cellStyle name="Normal 3 11 33 2 2 3 2" xfId="18158"/>
    <cellStyle name="Normal 3 11 33 2 2 4" xfId="18159"/>
    <cellStyle name="Normal 3 11 33 2 2 5" xfId="18160"/>
    <cellStyle name="Normal 3 11 33 2 3" xfId="18161"/>
    <cellStyle name="Normal 3 11 33 2 4" xfId="18162"/>
    <cellStyle name="Normal 3 11 33 2 5" xfId="18163"/>
    <cellStyle name="Normal 3 11 33 2 6" xfId="18164"/>
    <cellStyle name="Normal 3 11 33 2 6 2" xfId="18165"/>
    <cellStyle name="Normal 3 11 33 2 7" xfId="18166"/>
    <cellStyle name="Normal 3 11 33 2 8" xfId="18167"/>
    <cellStyle name="Normal 3 11 33 2 9" xfId="18168"/>
    <cellStyle name="Normal 3 11 33 3" xfId="18169"/>
    <cellStyle name="Normal 3 11 33 3 2" xfId="18170"/>
    <cellStyle name="Normal 3 11 33 3 2 2" xfId="18171"/>
    <cellStyle name="Normal 3 11 33 3 2 2 2" xfId="18172"/>
    <cellStyle name="Normal 3 11 33 3 2 3" xfId="18173"/>
    <cellStyle name="Normal 3 11 33 3 2 4" xfId="18174"/>
    <cellStyle name="Normal 3 11 33 3 2 5" xfId="18175"/>
    <cellStyle name="Normal 3 11 33 3 3" xfId="18176"/>
    <cellStyle name="Normal 3 11 33 3 3 2" xfId="18177"/>
    <cellStyle name="Normal 3 11 33 3 4" xfId="18178"/>
    <cellStyle name="Normal 3 11 33 3 5" xfId="18179"/>
    <cellStyle name="Normal 3 11 33 4" xfId="18180"/>
    <cellStyle name="Normal 3 11 33 5" xfId="18181"/>
    <cellStyle name="Normal 3 11 33 6" xfId="18182"/>
    <cellStyle name="Normal 3 11 33 6 2" xfId="18183"/>
    <cellStyle name="Normal 3 11 33 7" xfId="18184"/>
    <cellStyle name="Normal 3 11 33 8" xfId="18185"/>
    <cellStyle name="Normal 3 11 33 9" xfId="18186"/>
    <cellStyle name="Normal 3 11 34" xfId="18187"/>
    <cellStyle name="Normal 3 11 34 2" xfId="18188"/>
    <cellStyle name="Normal 3 11 34 3" xfId="18189"/>
    <cellStyle name="Normal 3 11 35" xfId="18190"/>
    <cellStyle name="Normal 3 11 35 2" xfId="18191"/>
    <cellStyle name="Normal 3 11 35 3" xfId="18192"/>
    <cellStyle name="Normal 3 11 36" xfId="18193"/>
    <cellStyle name="Normal 3 11 36 2" xfId="18194"/>
    <cellStyle name="Normal 3 11 36 3" xfId="18195"/>
    <cellStyle name="Normal 3 11 37" xfId="18196"/>
    <cellStyle name="Normal 3 11 37 2" xfId="18197"/>
    <cellStyle name="Normal 3 11 37 3" xfId="18198"/>
    <cellStyle name="Normal 3 11 38" xfId="18199"/>
    <cellStyle name="Normal 3 11 38 2" xfId="18200"/>
    <cellStyle name="Normal 3 11 38 2 2" xfId="18201"/>
    <cellStyle name="Normal 3 11 38 2 2 2" xfId="18202"/>
    <cellStyle name="Normal 3 11 38 2 3" xfId="18203"/>
    <cellStyle name="Normal 3 11 38 2 4" xfId="18204"/>
    <cellStyle name="Normal 3 11 38 2 5" xfId="18205"/>
    <cellStyle name="Normal 3 11 38 3" xfId="18206"/>
    <cellStyle name="Normal 3 11 38 3 2" xfId="18207"/>
    <cellStyle name="Normal 3 11 38 4" xfId="18208"/>
    <cellStyle name="Normal 3 11 38 5" xfId="18209"/>
    <cellStyle name="Normal 3 11 39" xfId="18210"/>
    <cellStyle name="Normal 3 11 4" xfId="18211"/>
    <cellStyle name="Normal 3 11 4 2" xfId="18212"/>
    <cellStyle name="Normal 3 11 4 2 2" xfId="18213"/>
    <cellStyle name="Normal 3 11 4 2 3" xfId="18214"/>
    <cellStyle name="Normal 3 11 4 3" xfId="18215"/>
    <cellStyle name="Normal 3 11 4 3 2" xfId="18216"/>
    <cellStyle name="Normal 3 11 4 3 3" xfId="18217"/>
    <cellStyle name="Normal 3 11 4 4" xfId="18218"/>
    <cellStyle name="Normal 3 11 4 5" xfId="18219"/>
    <cellStyle name="Normal 3 11 40" xfId="18220"/>
    <cellStyle name="Normal 3 11 41" xfId="18221"/>
    <cellStyle name="Normal 3 11 42" xfId="18222"/>
    <cellStyle name="Normal 3 11 43" xfId="18223"/>
    <cellStyle name="Normal 3 11 44" xfId="18224"/>
    <cellStyle name="Normal 3 11 45" xfId="18225"/>
    <cellStyle name="Normal 3 11 46" xfId="18226"/>
    <cellStyle name="Normal 3 11 47" xfId="18227"/>
    <cellStyle name="Normal 3 11 48" xfId="18228"/>
    <cellStyle name="Normal 3 11 49" xfId="18229"/>
    <cellStyle name="Normal 3 11 5" xfId="18230"/>
    <cellStyle name="Normal 3 11 5 2" xfId="18231"/>
    <cellStyle name="Normal 3 11 5 2 2" xfId="18232"/>
    <cellStyle name="Normal 3 11 5 2 3" xfId="18233"/>
    <cellStyle name="Normal 3 11 5 3" xfId="18234"/>
    <cellStyle name="Normal 3 11 5 3 2" xfId="18235"/>
    <cellStyle name="Normal 3 11 5 3 3" xfId="18236"/>
    <cellStyle name="Normal 3 11 5 4" xfId="18237"/>
    <cellStyle name="Normal 3 11 5 5" xfId="18238"/>
    <cellStyle name="Normal 3 11 50" xfId="18239"/>
    <cellStyle name="Normal 3 11 51" xfId="18240"/>
    <cellStyle name="Normal 3 11 52" xfId="18241"/>
    <cellStyle name="Normal 3 11 53" xfId="18242"/>
    <cellStyle name="Normal 3 11 54" xfId="18243"/>
    <cellStyle name="Normal 3 11 55" xfId="18244"/>
    <cellStyle name="Normal 3 11 56" xfId="18245"/>
    <cellStyle name="Normal 3 11 57" xfId="18246"/>
    <cellStyle name="Normal 3 11 58" xfId="18247"/>
    <cellStyle name="Normal 3 11 59" xfId="18248"/>
    <cellStyle name="Normal 3 11 6" xfId="18249"/>
    <cellStyle name="Normal 3 11 6 2" xfId="18250"/>
    <cellStyle name="Normal 3 11 6 2 2" xfId="18251"/>
    <cellStyle name="Normal 3 11 6 2 3" xfId="18252"/>
    <cellStyle name="Normal 3 11 6 3" xfId="18253"/>
    <cellStyle name="Normal 3 11 6 3 2" xfId="18254"/>
    <cellStyle name="Normal 3 11 6 3 3" xfId="18255"/>
    <cellStyle name="Normal 3 11 6 4" xfId="18256"/>
    <cellStyle name="Normal 3 11 6 5" xfId="18257"/>
    <cellStyle name="Normal 3 11 60" xfId="18258"/>
    <cellStyle name="Normal 3 11 61" xfId="18259"/>
    <cellStyle name="Normal 3 11 62" xfId="18260"/>
    <cellStyle name="Normal 3 11 63" xfId="18261"/>
    <cellStyle name="Normal 3 11 64" xfId="18262"/>
    <cellStyle name="Normal 3 11 65" xfId="18263"/>
    <cellStyle name="Normal 3 11 66" xfId="18264"/>
    <cellStyle name="Normal 3 11 67" xfId="18265"/>
    <cellStyle name="Normal 3 11 68" xfId="18266"/>
    <cellStyle name="Normal 3 11 69" xfId="18267"/>
    <cellStyle name="Normal 3 11 7" xfId="18268"/>
    <cellStyle name="Normal 3 11 7 2" xfId="18269"/>
    <cellStyle name="Normal 3 11 7 2 2" xfId="18270"/>
    <cellStyle name="Normal 3 11 7 2 3" xfId="18271"/>
    <cellStyle name="Normal 3 11 7 3" xfId="18272"/>
    <cellStyle name="Normal 3 11 7 3 2" xfId="18273"/>
    <cellStyle name="Normal 3 11 7 3 3" xfId="18274"/>
    <cellStyle name="Normal 3 11 7 4" xfId="18275"/>
    <cellStyle name="Normal 3 11 7 5" xfId="18276"/>
    <cellStyle name="Normal 3 11 70" xfId="18277"/>
    <cellStyle name="Normal 3 11 71" xfId="18278"/>
    <cellStyle name="Normal 3 11 72" xfId="18279"/>
    <cellStyle name="Normal 3 11 73" xfId="18280"/>
    <cellStyle name="Normal 3 11 74" xfId="18281"/>
    <cellStyle name="Normal 3 11 75" xfId="18282"/>
    <cellStyle name="Normal 3 11 76" xfId="18283"/>
    <cellStyle name="Normal 3 11 77" xfId="18284"/>
    <cellStyle name="Normal 3 11 78" xfId="18285"/>
    <cellStyle name="Normal 3 11 79" xfId="18286"/>
    <cellStyle name="Normal 3 11 79 2" xfId="18287"/>
    <cellStyle name="Normal 3 11 8" xfId="18288"/>
    <cellStyle name="Normal 3 11 8 2" xfId="18289"/>
    <cellStyle name="Normal 3 11 8 2 2" xfId="18290"/>
    <cellStyle name="Normal 3 11 8 2 3" xfId="18291"/>
    <cellStyle name="Normal 3 11 8 3" xfId="18292"/>
    <cellStyle name="Normal 3 11 8 3 2" xfId="18293"/>
    <cellStyle name="Normal 3 11 8 3 3" xfId="18294"/>
    <cellStyle name="Normal 3 11 8 4" xfId="18295"/>
    <cellStyle name="Normal 3 11 8 5" xfId="18296"/>
    <cellStyle name="Normal 3 11 80" xfId="18297"/>
    <cellStyle name="Normal 3 11 81" xfId="18298"/>
    <cellStyle name="Normal 3 11 82" xfId="18299"/>
    <cellStyle name="Normal 3 11 9" xfId="18300"/>
    <cellStyle name="Normal 3 11 9 2" xfId="18301"/>
    <cellStyle name="Normal 3 11 9 2 2" xfId="18302"/>
    <cellStyle name="Normal 3 11 9 2 3" xfId="18303"/>
    <cellStyle name="Normal 3 11 9 3" xfId="18304"/>
    <cellStyle name="Normal 3 11 9 3 2" xfId="18305"/>
    <cellStyle name="Normal 3 11 9 3 3" xfId="18306"/>
    <cellStyle name="Normal 3 11 9 4" xfId="18307"/>
    <cellStyle name="Normal 3 11 9 5" xfId="18308"/>
    <cellStyle name="Normal 3 110" xfId="18309"/>
    <cellStyle name="Normal 3 110 2" xfId="18310"/>
    <cellStyle name="Normal 3 110 2 2" xfId="18311"/>
    <cellStyle name="Normal 3 110 2 3" xfId="18312"/>
    <cellStyle name="Normal 3 110 3" xfId="18313"/>
    <cellStyle name="Normal 3 110 3 2" xfId="18314"/>
    <cellStyle name="Normal 3 110 3 3" xfId="18315"/>
    <cellStyle name="Normal 3 110 4" xfId="18316"/>
    <cellStyle name="Normal 3 110 5" xfId="18317"/>
    <cellStyle name="Normal 3 111" xfId="18318"/>
    <cellStyle name="Normal 3 111 2" xfId="18319"/>
    <cellStyle name="Normal 3 111 2 2" xfId="18320"/>
    <cellStyle name="Normal 3 111 2 3" xfId="18321"/>
    <cellStyle name="Normal 3 111 3" xfId="18322"/>
    <cellStyle name="Normal 3 111 3 2" xfId="18323"/>
    <cellStyle name="Normal 3 111 3 3" xfId="18324"/>
    <cellStyle name="Normal 3 111 4" xfId="18325"/>
    <cellStyle name="Normal 3 111 5" xfId="18326"/>
    <cellStyle name="Normal 3 112" xfId="18327"/>
    <cellStyle name="Normal 3 112 2" xfId="18328"/>
    <cellStyle name="Normal 3 112 2 2" xfId="18329"/>
    <cellStyle name="Normal 3 112 2 3" xfId="18330"/>
    <cellStyle name="Normal 3 112 3" xfId="18331"/>
    <cellStyle name="Normal 3 112 3 2" xfId="18332"/>
    <cellStyle name="Normal 3 112 3 3" xfId="18333"/>
    <cellStyle name="Normal 3 112 4" xfId="18334"/>
    <cellStyle name="Normal 3 112 5" xfId="18335"/>
    <cellStyle name="Normal 3 113" xfId="18336"/>
    <cellStyle name="Normal 3 113 2" xfId="18337"/>
    <cellStyle name="Normal 3 113 2 2" xfId="18338"/>
    <cellStyle name="Normal 3 113 2 3" xfId="18339"/>
    <cellStyle name="Normal 3 113 3" xfId="18340"/>
    <cellStyle name="Normal 3 113 3 2" xfId="18341"/>
    <cellStyle name="Normal 3 113 3 3" xfId="18342"/>
    <cellStyle name="Normal 3 113 4" xfId="18343"/>
    <cellStyle name="Normal 3 113 5" xfId="18344"/>
    <cellStyle name="Normal 3 114" xfId="18345"/>
    <cellStyle name="Normal 3 114 2" xfId="18346"/>
    <cellStyle name="Normal 3 114 2 2" xfId="18347"/>
    <cellStyle name="Normal 3 114 2 3" xfId="18348"/>
    <cellStyle name="Normal 3 114 3" xfId="18349"/>
    <cellStyle name="Normal 3 114 3 2" xfId="18350"/>
    <cellStyle name="Normal 3 114 3 3" xfId="18351"/>
    <cellStyle name="Normal 3 114 4" xfId="18352"/>
    <cellStyle name="Normal 3 114 5" xfId="18353"/>
    <cellStyle name="Normal 3 115" xfId="18354"/>
    <cellStyle name="Normal 3 115 2" xfId="18355"/>
    <cellStyle name="Normal 3 115 2 2" xfId="18356"/>
    <cellStyle name="Normal 3 115 2 3" xfId="18357"/>
    <cellStyle name="Normal 3 115 3" xfId="18358"/>
    <cellStyle name="Normal 3 115 3 2" xfId="18359"/>
    <cellStyle name="Normal 3 115 3 3" xfId="18360"/>
    <cellStyle name="Normal 3 115 4" xfId="18361"/>
    <cellStyle name="Normal 3 115 5" xfId="18362"/>
    <cellStyle name="Normal 3 116" xfId="18363"/>
    <cellStyle name="Normal 3 116 2" xfId="18364"/>
    <cellStyle name="Normal 3 116 2 2" xfId="18365"/>
    <cellStyle name="Normal 3 116 2 3" xfId="18366"/>
    <cellStyle name="Normal 3 116 3" xfId="18367"/>
    <cellStyle name="Normal 3 116 3 2" xfId="18368"/>
    <cellStyle name="Normal 3 116 3 3" xfId="18369"/>
    <cellStyle name="Normal 3 116 4" xfId="18370"/>
    <cellStyle name="Normal 3 116 5" xfId="18371"/>
    <cellStyle name="Normal 3 117" xfId="18372"/>
    <cellStyle name="Normal 3 117 2" xfId="18373"/>
    <cellStyle name="Normal 3 117 2 2" xfId="18374"/>
    <cellStyle name="Normal 3 117 2 3" xfId="18375"/>
    <cellStyle name="Normal 3 117 3" xfId="18376"/>
    <cellStyle name="Normal 3 117 3 2" xfId="18377"/>
    <cellStyle name="Normal 3 117 3 3" xfId="18378"/>
    <cellStyle name="Normal 3 117 4" xfId="18379"/>
    <cellStyle name="Normal 3 117 5" xfId="18380"/>
    <cellStyle name="Normal 3 118" xfId="18381"/>
    <cellStyle name="Normal 3 118 2" xfId="18382"/>
    <cellStyle name="Normal 3 118 2 2" xfId="18383"/>
    <cellStyle name="Normal 3 118 2 3" xfId="18384"/>
    <cellStyle name="Normal 3 118 3" xfId="18385"/>
    <cellStyle name="Normal 3 118 3 2" xfId="18386"/>
    <cellStyle name="Normal 3 118 3 3" xfId="18387"/>
    <cellStyle name="Normal 3 118 4" xfId="18388"/>
    <cellStyle name="Normal 3 118 5" xfId="18389"/>
    <cellStyle name="Normal 3 119" xfId="18390"/>
    <cellStyle name="Normal 3 119 2" xfId="18391"/>
    <cellStyle name="Normal 3 119 2 2" xfId="18392"/>
    <cellStyle name="Normal 3 119 2 3" xfId="18393"/>
    <cellStyle name="Normal 3 119 3" xfId="18394"/>
    <cellStyle name="Normal 3 119 3 2" xfId="18395"/>
    <cellStyle name="Normal 3 119 3 3" xfId="18396"/>
    <cellStyle name="Normal 3 119 4" xfId="18397"/>
    <cellStyle name="Normal 3 119 5" xfId="18398"/>
    <cellStyle name="Normal 3 12" xfId="18399"/>
    <cellStyle name="Normal 3 12 10" xfId="18400"/>
    <cellStyle name="Normal 3 12 10 2" xfId="18401"/>
    <cellStyle name="Normal 3 12 10 2 2" xfId="18402"/>
    <cellStyle name="Normal 3 12 10 2 3" xfId="18403"/>
    <cellStyle name="Normal 3 12 10 3" xfId="18404"/>
    <cellStyle name="Normal 3 12 10 3 2" xfId="18405"/>
    <cellStyle name="Normal 3 12 10 3 3" xfId="18406"/>
    <cellStyle name="Normal 3 12 10 4" xfId="18407"/>
    <cellStyle name="Normal 3 12 10 5" xfId="18408"/>
    <cellStyle name="Normal 3 12 11" xfId="18409"/>
    <cellStyle name="Normal 3 12 11 2" xfId="18410"/>
    <cellStyle name="Normal 3 12 11 2 2" xfId="18411"/>
    <cellStyle name="Normal 3 12 11 2 3" xfId="18412"/>
    <cellStyle name="Normal 3 12 11 3" xfId="18413"/>
    <cellStyle name="Normal 3 12 11 3 2" xfId="18414"/>
    <cellStyle name="Normal 3 12 11 3 3" xfId="18415"/>
    <cellStyle name="Normal 3 12 11 4" xfId="18416"/>
    <cellStyle name="Normal 3 12 11 5" xfId="18417"/>
    <cellStyle name="Normal 3 12 12" xfId="18418"/>
    <cellStyle name="Normal 3 12 12 2" xfId="18419"/>
    <cellStyle name="Normal 3 12 12 2 2" xfId="18420"/>
    <cellStyle name="Normal 3 12 12 2 3" xfId="18421"/>
    <cellStyle name="Normal 3 12 12 3" xfId="18422"/>
    <cellStyle name="Normal 3 12 12 3 2" xfId="18423"/>
    <cellStyle name="Normal 3 12 12 3 3" xfId="18424"/>
    <cellStyle name="Normal 3 12 12 4" xfId="18425"/>
    <cellStyle name="Normal 3 12 12 5" xfId="18426"/>
    <cellStyle name="Normal 3 12 13" xfId="18427"/>
    <cellStyle name="Normal 3 12 13 2" xfId="18428"/>
    <cellStyle name="Normal 3 12 13 2 2" xfId="18429"/>
    <cellStyle name="Normal 3 12 13 2 3" xfId="18430"/>
    <cellStyle name="Normal 3 12 13 3" xfId="18431"/>
    <cellStyle name="Normal 3 12 13 3 2" xfId="18432"/>
    <cellStyle name="Normal 3 12 13 3 3" xfId="18433"/>
    <cellStyle name="Normal 3 12 13 4" xfId="18434"/>
    <cellStyle name="Normal 3 12 13 5" xfId="18435"/>
    <cellStyle name="Normal 3 12 14" xfId="18436"/>
    <cellStyle name="Normal 3 12 14 2" xfId="18437"/>
    <cellStyle name="Normal 3 12 14 2 2" xfId="18438"/>
    <cellStyle name="Normal 3 12 14 2 3" xfId="18439"/>
    <cellStyle name="Normal 3 12 14 3" xfId="18440"/>
    <cellStyle name="Normal 3 12 14 3 2" xfId="18441"/>
    <cellStyle name="Normal 3 12 14 3 3" xfId="18442"/>
    <cellStyle name="Normal 3 12 14 4" xfId="18443"/>
    <cellStyle name="Normal 3 12 14 5" xfId="18444"/>
    <cellStyle name="Normal 3 12 15" xfId="18445"/>
    <cellStyle name="Normal 3 12 15 2" xfId="18446"/>
    <cellStyle name="Normal 3 12 15 2 2" xfId="18447"/>
    <cellStyle name="Normal 3 12 15 2 3" xfId="18448"/>
    <cellStyle name="Normal 3 12 15 3" xfId="18449"/>
    <cellStyle name="Normal 3 12 15 3 2" xfId="18450"/>
    <cellStyle name="Normal 3 12 15 3 3" xfId="18451"/>
    <cellStyle name="Normal 3 12 15 4" xfId="18452"/>
    <cellStyle name="Normal 3 12 15 5" xfId="18453"/>
    <cellStyle name="Normal 3 12 16" xfId="18454"/>
    <cellStyle name="Normal 3 12 16 2" xfId="18455"/>
    <cellStyle name="Normal 3 12 16 2 2" xfId="18456"/>
    <cellStyle name="Normal 3 12 16 2 3" xfId="18457"/>
    <cellStyle name="Normal 3 12 16 3" xfId="18458"/>
    <cellStyle name="Normal 3 12 16 3 2" xfId="18459"/>
    <cellStyle name="Normal 3 12 16 3 3" xfId="18460"/>
    <cellStyle name="Normal 3 12 16 4" xfId="18461"/>
    <cellStyle name="Normal 3 12 16 5" xfId="18462"/>
    <cellStyle name="Normal 3 12 17" xfId="18463"/>
    <cellStyle name="Normal 3 12 17 2" xfId="18464"/>
    <cellStyle name="Normal 3 12 17 2 2" xfId="18465"/>
    <cellStyle name="Normal 3 12 17 2 3" xfId="18466"/>
    <cellStyle name="Normal 3 12 17 3" xfId="18467"/>
    <cellStyle name="Normal 3 12 17 3 2" xfId="18468"/>
    <cellStyle name="Normal 3 12 17 3 3" xfId="18469"/>
    <cellStyle name="Normal 3 12 17 4" xfId="18470"/>
    <cellStyle name="Normal 3 12 17 5" xfId="18471"/>
    <cellStyle name="Normal 3 12 18" xfId="18472"/>
    <cellStyle name="Normal 3 12 18 2" xfId="18473"/>
    <cellStyle name="Normal 3 12 18 2 2" xfId="18474"/>
    <cellStyle name="Normal 3 12 18 2 3" xfId="18475"/>
    <cellStyle name="Normal 3 12 18 3" xfId="18476"/>
    <cellStyle name="Normal 3 12 18 3 2" xfId="18477"/>
    <cellStyle name="Normal 3 12 18 3 3" xfId="18478"/>
    <cellStyle name="Normal 3 12 18 4" xfId="18479"/>
    <cellStyle name="Normal 3 12 18 5" xfId="18480"/>
    <cellStyle name="Normal 3 12 19" xfId="18481"/>
    <cellStyle name="Normal 3 12 19 2" xfId="18482"/>
    <cellStyle name="Normal 3 12 19 2 2" xfId="18483"/>
    <cellStyle name="Normal 3 12 19 2 3" xfId="18484"/>
    <cellStyle name="Normal 3 12 19 3" xfId="18485"/>
    <cellStyle name="Normal 3 12 19 3 2" xfId="18486"/>
    <cellStyle name="Normal 3 12 19 3 3" xfId="18487"/>
    <cellStyle name="Normal 3 12 19 4" xfId="18488"/>
    <cellStyle name="Normal 3 12 19 5" xfId="18489"/>
    <cellStyle name="Normal 3 12 2" xfId="18490"/>
    <cellStyle name="Normal 3 12 2 2" xfId="18491"/>
    <cellStyle name="Normal 3 12 2 2 2" xfId="18492"/>
    <cellStyle name="Normal 3 12 2 2 3" xfId="18493"/>
    <cellStyle name="Normal 3 12 2 3" xfId="18494"/>
    <cellStyle name="Normal 3 12 2 3 2" xfId="18495"/>
    <cellStyle name="Normal 3 12 2 3 3" xfId="18496"/>
    <cellStyle name="Normal 3 12 2 4" xfId="18497"/>
    <cellStyle name="Normal 3 12 2 5" xfId="18498"/>
    <cellStyle name="Normal 3 12 20" xfId="18499"/>
    <cellStyle name="Normal 3 12 20 2" xfId="18500"/>
    <cellStyle name="Normal 3 12 20 2 2" xfId="18501"/>
    <cellStyle name="Normal 3 12 20 2 3" xfId="18502"/>
    <cellStyle name="Normal 3 12 20 3" xfId="18503"/>
    <cellStyle name="Normal 3 12 20 3 2" xfId="18504"/>
    <cellStyle name="Normal 3 12 20 3 3" xfId="18505"/>
    <cellStyle name="Normal 3 12 20 4" xfId="18506"/>
    <cellStyle name="Normal 3 12 20 5" xfId="18507"/>
    <cellStyle name="Normal 3 12 21" xfId="18508"/>
    <cellStyle name="Normal 3 12 21 2" xfId="18509"/>
    <cellStyle name="Normal 3 12 21 2 2" xfId="18510"/>
    <cellStyle name="Normal 3 12 21 2 3" xfId="18511"/>
    <cellStyle name="Normal 3 12 21 3" xfId="18512"/>
    <cellStyle name="Normal 3 12 21 3 2" xfId="18513"/>
    <cellStyle name="Normal 3 12 21 3 3" xfId="18514"/>
    <cellStyle name="Normal 3 12 21 4" xfId="18515"/>
    <cellStyle name="Normal 3 12 21 5" xfId="18516"/>
    <cellStyle name="Normal 3 12 22" xfId="18517"/>
    <cellStyle name="Normal 3 12 22 2" xfId="18518"/>
    <cellStyle name="Normal 3 12 22 2 2" xfId="18519"/>
    <cellStyle name="Normal 3 12 22 2 3" xfId="18520"/>
    <cellStyle name="Normal 3 12 22 3" xfId="18521"/>
    <cellStyle name="Normal 3 12 22 3 2" xfId="18522"/>
    <cellStyle name="Normal 3 12 22 3 3" xfId="18523"/>
    <cellStyle name="Normal 3 12 22 4" xfId="18524"/>
    <cellStyle name="Normal 3 12 22 5" xfId="18525"/>
    <cellStyle name="Normal 3 12 23" xfId="18526"/>
    <cellStyle name="Normal 3 12 23 2" xfId="18527"/>
    <cellStyle name="Normal 3 12 23 2 2" xfId="18528"/>
    <cellStyle name="Normal 3 12 23 2 3" xfId="18529"/>
    <cellStyle name="Normal 3 12 23 3" xfId="18530"/>
    <cellStyle name="Normal 3 12 23 3 2" xfId="18531"/>
    <cellStyle name="Normal 3 12 23 3 3" xfId="18532"/>
    <cellStyle name="Normal 3 12 23 4" xfId="18533"/>
    <cellStyle name="Normal 3 12 23 5" xfId="18534"/>
    <cellStyle name="Normal 3 12 24" xfId="18535"/>
    <cellStyle name="Normal 3 12 24 2" xfId="18536"/>
    <cellStyle name="Normal 3 12 24 3" xfId="18537"/>
    <cellStyle name="Normal 3 12 25" xfId="18538"/>
    <cellStyle name="Normal 3 12 25 2" xfId="18539"/>
    <cellStyle name="Normal 3 12 25 3" xfId="18540"/>
    <cellStyle name="Normal 3 12 26" xfId="18541"/>
    <cellStyle name="Normal 3 12 27" xfId="18542"/>
    <cellStyle name="Normal 3 12 3" xfId="18543"/>
    <cellStyle name="Normal 3 12 3 2" xfId="18544"/>
    <cellStyle name="Normal 3 12 3 2 2" xfId="18545"/>
    <cellStyle name="Normal 3 12 3 2 3" xfId="18546"/>
    <cellStyle name="Normal 3 12 3 3" xfId="18547"/>
    <cellStyle name="Normal 3 12 3 3 2" xfId="18548"/>
    <cellStyle name="Normal 3 12 3 3 3" xfId="18549"/>
    <cellStyle name="Normal 3 12 3 4" xfId="18550"/>
    <cellStyle name="Normal 3 12 3 5" xfId="18551"/>
    <cellStyle name="Normal 3 12 4" xfId="18552"/>
    <cellStyle name="Normal 3 12 4 2" xfId="18553"/>
    <cellStyle name="Normal 3 12 4 2 2" xfId="18554"/>
    <cellStyle name="Normal 3 12 4 2 3" xfId="18555"/>
    <cellStyle name="Normal 3 12 4 3" xfId="18556"/>
    <cellStyle name="Normal 3 12 4 3 2" xfId="18557"/>
    <cellStyle name="Normal 3 12 4 3 3" xfId="18558"/>
    <cellStyle name="Normal 3 12 4 4" xfId="18559"/>
    <cellStyle name="Normal 3 12 4 5" xfId="18560"/>
    <cellStyle name="Normal 3 12 5" xfId="18561"/>
    <cellStyle name="Normal 3 12 5 2" xfId="18562"/>
    <cellStyle name="Normal 3 12 5 2 2" xfId="18563"/>
    <cellStyle name="Normal 3 12 5 2 3" xfId="18564"/>
    <cellStyle name="Normal 3 12 5 3" xfId="18565"/>
    <cellStyle name="Normal 3 12 5 3 2" xfId="18566"/>
    <cellStyle name="Normal 3 12 5 3 3" xfId="18567"/>
    <cellStyle name="Normal 3 12 5 4" xfId="18568"/>
    <cellStyle name="Normal 3 12 5 5" xfId="18569"/>
    <cellStyle name="Normal 3 12 6" xfId="18570"/>
    <cellStyle name="Normal 3 12 6 2" xfId="18571"/>
    <cellStyle name="Normal 3 12 6 2 2" xfId="18572"/>
    <cellStyle name="Normal 3 12 6 2 3" xfId="18573"/>
    <cellStyle name="Normal 3 12 6 3" xfId="18574"/>
    <cellStyle name="Normal 3 12 6 3 2" xfId="18575"/>
    <cellStyle name="Normal 3 12 6 3 3" xfId="18576"/>
    <cellStyle name="Normal 3 12 6 4" xfId="18577"/>
    <cellStyle name="Normal 3 12 6 5" xfId="18578"/>
    <cellStyle name="Normal 3 12 7" xfId="18579"/>
    <cellStyle name="Normal 3 12 7 2" xfId="18580"/>
    <cellStyle name="Normal 3 12 7 2 2" xfId="18581"/>
    <cellStyle name="Normal 3 12 7 2 3" xfId="18582"/>
    <cellStyle name="Normal 3 12 7 3" xfId="18583"/>
    <cellStyle name="Normal 3 12 7 3 2" xfId="18584"/>
    <cellStyle name="Normal 3 12 7 3 3" xfId="18585"/>
    <cellStyle name="Normal 3 12 7 4" xfId="18586"/>
    <cellStyle name="Normal 3 12 7 5" xfId="18587"/>
    <cellStyle name="Normal 3 12 8" xfId="18588"/>
    <cellStyle name="Normal 3 12 8 2" xfId="18589"/>
    <cellStyle name="Normal 3 12 8 2 2" xfId="18590"/>
    <cellStyle name="Normal 3 12 8 2 3" xfId="18591"/>
    <cellStyle name="Normal 3 12 8 3" xfId="18592"/>
    <cellStyle name="Normal 3 12 8 3 2" xfId="18593"/>
    <cellStyle name="Normal 3 12 8 3 3" xfId="18594"/>
    <cellStyle name="Normal 3 12 8 4" xfId="18595"/>
    <cellStyle name="Normal 3 12 8 5" xfId="18596"/>
    <cellStyle name="Normal 3 12 9" xfId="18597"/>
    <cellStyle name="Normal 3 12 9 2" xfId="18598"/>
    <cellStyle name="Normal 3 12 9 2 2" xfId="18599"/>
    <cellStyle name="Normal 3 12 9 2 3" xfId="18600"/>
    <cellStyle name="Normal 3 12 9 3" xfId="18601"/>
    <cellStyle name="Normal 3 12 9 3 2" xfId="18602"/>
    <cellStyle name="Normal 3 12 9 3 3" xfId="18603"/>
    <cellStyle name="Normal 3 12 9 4" xfId="18604"/>
    <cellStyle name="Normal 3 12 9 5" xfId="18605"/>
    <cellStyle name="Normal 3 120" xfId="18606"/>
    <cellStyle name="Normal 3 120 2" xfId="18607"/>
    <cellStyle name="Normal 3 120 2 2" xfId="18608"/>
    <cellStyle name="Normal 3 120 2 3" xfId="18609"/>
    <cellStyle name="Normal 3 120 3" xfId="18610"/>
    <cellStyle name="Normal 3 120 3 2" xfId="18611"/>
    <cellStyle name="Normal 3 120 3 3" xfId="18612"/>
    <cellStyle name="Normal 3 120 4" xfId="18613"/>
    <cellStyle name="Normal 3 120 5" xfId="18614"/>
    <cellStyle name="Normal 3 121" xfId="18615"/>
    <cellStyle name="Normal 3 121 2" xfId="18616"/>
    <cellStyle name="Normal 3 121 2 2" xfId="18617"/>
    <cellStyle name="Normal 3 121 2 3" xfId="18618"/>
    <cellStyle name="Normal 3 121 3" xfId="18619"/>
    <cellStyle name="Normal 3 121 3 2" xfId="18620"/>
    <cellStyle name="Normal 3 121 3 3" xfId="18621"/>
    <cellStyle name="Normal 3 121 4" xfId="18622"/>
    <cellStyle name="Normal 3 121 5" xfId="18623"/>
    <cellStyle name="Normal 3 122" xfId="18624"/>
    <cellStyle name="Normal 3 122 2" xfId="18625"/>
    <cellStyle name="Normal 3 122 2 2" xfId="18626"/>
    <cellStyle name="Normal 3 122 2 3" xfId="18627"/>
    <cellStyle name="Normal 3 122 3" xfId="18628"/>
    <cellStyle name="Normal 3 122 3 2" xfId="18629"/>
    <cellStyle name="Normal 3 122 3 3" xfId="18630"/>
    <cellStyle name="Normal 3 122 4" xfId="18631"/>
    <cellStyle name="Normal 3 122 5" xfId="18632"/>
    <cellStyle name="Normal 3 123" xfId="18633"/>
    <cellStyle name="Normal 3 123 2" xfId="18634"/>
    <cellStyle name="Normal 3 123 2 2" xfId="18635"/>
    <cellStyle name="Normal 3 123 2 3" xfId="18636"/>
    <cellStyle name="Normal 3 123 3" xfId="18637"/>
    <cellStyle name="Normal 3 123 3 2" xfId="18638"/>
    <cellStyle name="Normal 3 123 3 3" xfId="18639"/>
    <cellStyle name="Normal 3 123 4" xfId="18640"/>
    <cellStyle name="Normal 3 123 5" xfId="18641"/>
    <cellStyle name="Normal 3 124" xfId="18642"/>
    <cellStyle name="Normal 3 124 2" xfId="18643"/>
    <cellStyle name="Normal 3 124 2 2" xfId="18644"/>
    <cellStyle name="Normal 3 124 2 3" xfId="18645"/>
    <cellStyle name="Normal 3 124 3" xfId="18646"/>
    <cellStyle name="Normal 3 124 3 2" xfId="18647"/>
    <cellStyle name="Normal 3 124 3 3" xfId="18648"/>
    <cellStyle name="Normal 3 124 4" xfId="18649"/>
    <cellStyle name="Normal 3 124 5" xfId="18650"/>
    <cellStyle name="Normal 3 125" xfId="18651"/>
    <cellStyle name="Normal 3 125 2" xfId="18652"/>
    <cellStyle name="Normal 3 125 2 2" xfId="18653"/>
    <cellStyle name="Normal 3 125 2 3" xfId="18654"/>
    <cellStyle name="Normal 3 125 3" xfId="18655"/>
    <cellStyle name="Normal 3 125 3 2" xfId="18656"/>
    <cellStyle name="Normal 3 125 3 3" xfId="18657"/>
    <cellStyle name="Normal 3 125 4" xfId="18658"/>
    <cellStyle name="Normal 3 125 5" xfId="18659"/>
    <cellStyle name="Normal 3 126" xfId="18660"/>
    <cellStyle name="Normal 3 126 2" xfId="18661"/>
    <cellStyle name="Normal 3 126 2 2" xfId="18662"/>
    <cellStyle name="Normal 3 126 2 3" xfId="18663"/>
    <cellStyle name="Normal 3 126 3" xfId="18664"/>
    <cellStyle name="Normal 3 126 3 2" xfId="18665"/>
    <cellStyle name="Normal 3 126 3 3" xfId="18666"/>
    <cellStyle name="Normal 3 126 4" xfId="18667"/>
    <cellStyle name="Normal 3 126 5" xfId="18668"/>
    <cellStyle name="Normal 3 127" xfId="18669"/>
    <cellStyle name="Normal 3 127 2" xfId="18670"/>
    <cellStyle name="Normal 3 127 2 2" xfId="18671"/>
    <cellStyle name="Normal 3 127 2 3" xfId="18672"/>
    <cellStyle name="Normal 3 127 3" xfId="18673"/>
    <cellStyle name="Normal 3 127 3 2" xfId="18674"/>
    <cellStyle name="Normal 3 127 3 3" xfId="18675"/>
    <cellStyle name="Normal 3 127 4" xfId="18676"/>
    <cellStyle name="Normal 3 127 5" xfId="18677"/>
    <cellStyle name="Normal 3 128" xfId="18678"/>
    <cellStyle name="Normal 3 128 2" xfId="18679"/>
    <cellStyle name="Normal 3 128 2 2" xfId="18680"/>
    <cellStyle name="Normal 3 128 2 3" xfId="18681"/>
    <cellStyle name="Normal 3 128 3" xfId="18682"/>
    <cellStyle name="Normal 3 128 3 2" xfId="18683"/>
    <cellStyle name="Normal 3 128 3 3" xfId="18684"/>
    <cellStyle name="Normal 3 128 4" xfId="18685"/>
    <cellStyle name="Normal 3 128 5" xfId="18686"/>
    <cellStyle name="Normal 3 129" xfId="18687"/>
    <cellStyle name="Normal 3 129 2" xfId="18688"/>
    <cellStyle name="Normal 3 129 2 2" xfId="18689"/>
    <cellStyle name="Normal 3 129 2 3" xfId="18690"/>
    <cellStyle name="Normal 3 129 3" xfId="18691"/>
    <cellStyle name="Normal 3 129 3 2" xfId="18692"/>
    <cellStyle name="Normal 3 129 3 3" xfId="18693"/>
    <cellStyle name="Normal 3 129 4" xfId="18694"/>
    <cellStyle name="Normal 3 129 5" xfId="18695"/>
    <cellStyle name="Normal 3 13" xfId="18696"/>
    <cellStyle name="Normal 3 13 10" xfId="18697"/>
    <cellStyle name="Normal 3 13 10 2" xfId="18698"/>
    <cellStyle name="Normal 3 13 10 2 2" xfId="18699"/>
    <cellStyle name="Normal 3 13 10 2 3" xfId="18700"/>
    <cellStyle name="Normal 3 13 10 3" xfId="18701"/>
    <cellStyle name="Normal 3 13 10 3 2" xfId="18702"/>
    <cellStyle name="Normal 3 13 10 3 3" xfId="18703"/>
    <cellStyle name="Normal 3 13 10 4" xfId="18704"/>
    <cellStyle name="Normal 3 13 10 5" xfId="18705"/>
    <cellStyle name="Normal 3 13 11" xfId="18706"/>
    <cellStyle name="Normal 3 13 11 2" xfId="18707"/>
    <cellStyle name="Normal 3 13 11 2 2" xfId="18708"/>
    <cellStyle name="Normal 3 13 11 2 3" xfId="18709"/>
    <cellStyle name="Normal 3 13 11 3" xfId="18710"/>
    <cellStyle name="Normal 3 13 11 3 2" xfId="18711"/>
    <cellStyle name="Normal 3 13 11 3 3" xfId="18712"/>
    <cellStyle name="Normal 3 13 11 4" xfId="18713"/>
    <cellStyle name="Normal 3 13 11 5" xfId="18714"/>
    <cellStyle name="Normal 3 13 12" xfId="18715"/>
    <cellStyle name="Normal 3 13 12 2" xfId="18716"/>
    <cellStyle name="Normal 3 13 12 2 2" xfId="18717"/>
    <cellStyle name="Normal 3 13 12 2 3" xfId="18718"/>
    <cellStyle name="Normal 3 13 12 3" xfId="18719"/>
    <cellStyle name="Normal 3 13 12 3 2" xfId="18720"/>
    <cellStyle name="Normal 3 13 12 3 3" xfId="18721"/>
    <cellStyle name="Normal 3 13 12 4" xfId="18722"/>
    <cellStyle name="Normal 3 13 12 5" xfId="18723"/>
    <cellStyle name="Normal 3 13 13" xfId="18724"/>
    <cellStyle name="Normal 3 13 13 2" xfId="18725"/>
    <cellStyle name="Normal 3 13 13 2 2" xfId="18726"/>
    <cellStyle name="Normal 3 13 13 2 3" xfId="18727"/>
    <cellStyle name="Normal 3 13 13 3" xfId="18728"/>
    <cellStyle name="Normal 3 13 13 3 2" xfId="18729"/>
    <cellStyle name="Normal 3 13 13 3 3" xfId="18730"/>
    <cellStyle name="Normal 3 13 13 4" xfId="18731"/>
    <cellStyle name="Normal 3 13 13 5" xfId="18732"/>
    <cellStyle name="Normal 3 13 14" xfId="18733"/>
    <cellStyle name="Normal 3 13 14 2" xfId="18734"/>
    <cellStyle name="Normal 3 13 14 2 2" xfId="18735"/>
    <cellStyle name="Normal 3 13 14 2 3" xfId="18736"/>
    <cellStyle name="Normal 3 13 14 3" xfId="18737"/>
    <cellStyle name="Normal 3 13 14 3 2" xfId="18738"/>
    <cellStyle name="Normal 3 13 14 3 3" xfId="18739"/>
    <cellStyle name="Normal 3 13 14 4" xfId="18740"/>
    <cellStyle name="Normal 3 13 14 5" xfId="18741"/>
    <cellStyle name="Normal 3 13 15" xfId="18742"/>
    <cellStyle name="Normal 3 13 15 2" xfId="18743"/>
    <cellStyle name="Normal 3 13 15 2 2" xfId="18744"/>
    <cellStyle name="Normal 3 13 15 2 3" xfId="18745"/>
    <cellStyle name="Normal 3 13 15 3" xfId="18746"/>
    <cellStyle name="Normal 3 13 15 3 2" xfId="18747"/>
    <cellStyle name="Normal 3 13 15 3 3" xfId="18748"/>
    <cellStyle name="Normal 3 13 15 4" xfId="18749"/>
    <cellStyle name="Normal 3 13 15 5" xfId="18750"/>
    <cellStyle name="Normal 3 13 16" xfId="18751"/>
    <cellStyle name="Normal 3 13 16 2" xfId="18752"/>
    <cellStyle name="Normal 3 13 16 2 2" xfId="18753"/>
    <cellStyle name="Normal 3 13 16 2 3" xfId="18754"/>
    <cellStyle name="Normal 3 13 16 3" xfId="18755"/>
    <cellStyle name="Normal 3 13 16 3 2" xfId="18756"/>
    <cellStyle name="Normal 3 13 16 3 3" xfId="18757"/>
    <cellStyle name="Normal 3 13 16 4" xfId="18758"/>
    <cellStyle name="Normal 3 13 16 5" xfId="18759"/>
    <cellStyle name="Normal 3 13 17" xfId="18760"/>
    <cellStyle name="Normal 3 13 17 2" xfId="18761"/>
    <cellStyle name="Normal 3 13 17 2 2" xfId="18762"/>
    <cellStyle name="Normal 3 13 17 2 3" xfId="18763"/>
    <cellStyle name="Normal 3 13 17 3" xfId="18764"/>
    <cellStyle name="Normal 3 13 17 3 2" xfId="18765"/>
    <cellStyle name="Normal 3 13 17 3 3" xfId="18766"/>
    <cellStyle name="Normal 3 13 17 4" xfId="18767"/>
    <cellStyle name="Normal 3 13 17 5" xfId="18768"/>
    <cellStyle name="Normal 3 13 18" xfId="18769"/>
    <cellStyle name="Normal 3 13 18 2" xfId="18770"/>
    <cellStyle name="Normal 3 13 18 2 2" xfId="18771"/>
    <cellStyle name="Normal 3 13 18 2 3" xfId="18772"/>
    <cellStyle name="Normal 3 13 18 3" xfId="18773"/>
    <cellStyle name="Normal 3 13 18 3 2" xfId="18774"/>
    <cellStyle name="Normal 3 13 18 3 3" xfId="18775"/>
    <cellStyle name="Normal 3 13 18 4" xfId="18776"/>
    <cellStyle name="Normal 3 13 18 5" xfId="18777"/>
    <cellStyle name="Normal 3 13 19" xfId="18778"/>
    <cellStyle name="Normal 3 13 19 2" xfId="18779"/>
    <cellStyle name="Normal 3 13 19 2 2" xfId="18780"/>
    <cellStyle name="Normal 3 13 19 2 3" xfId="18781"/>
    <cellStyle name="Normal 3 13 19 3" xfId="18782"/>
    <cellStyle name="Normal 3 13 19 3 2" xfId="18783"/>
    <cellStyle name="Normal 3 13 19 3 3" xfId="18784"/>
    <cellStyle name="Normal 3 13 19 4" xfId="18785"/>
    <cellStyle name="Normal 3 13 19 5" xfId="18786"/>
    <cellStyle name="Normal 3 13 2" xfId="18787"/>
    <cellStyle name="Normal 3 13 2 2" xfId="18788"/>
    <cellStyle name="Normal 3 13 2 2 2" xfId="18789"/>
    <cellStyle name="Normal 3 13 2 2 3" xfId="18790"/>
    <cellStyle name="Normal 3 13 2 3" xfId="18791"/>
    <cellStyle name="Normal 3 13 2 3 2" xfId="18792"/>
    <cellStyle name="Normal 3 13 2 3 3" xfId="18793"/>
    <cellStyle name="Normal 3 13 2 4" xfId="18794"/>
    <cellStyle name="Normal 3 13 2 5" xfId="18795"/>
    <cellStyle name="Normal 3 13 20" xfId="18796"/>
    <cellStyle name="Normal 3 13 20 2" xfId="18797"/>
    <cellStyle name="Normal 3 13 20 2 2" xfId="18798"/>
    <cellStyle name="Normal 3 13 20 2 3" xfId="18799"/>
    <cellStyle name="Normal 3 13 20 3" xfId="18800"/>
    <cellStyle name="Normal 3 13 20 3 2" xfId="18801"/>
    <cellStyle name="Normal 3 13 20 3 3" xfId="18802"/>
    <cellStyle name="Normal 3 13 20 4" xfId="18803"/>
    <cellStyle name="Normal 3 13 20 5" xfId="18804"/>
    <cellStyle name="Normal 3 13 21" xfId="18805"/>
    <cellStyle name="Normal 3 13 21 2" xfId="18806"/>
    <cellStyle name="Normal 3 13 21 2 2" xfId="18807"/>
    <cellStyle name="Normal 3 13 21 2 3" xfId="18808"/>
    <cellStyle name="Normal 3 13 21 3" xfId="18809"/>
    <cellStyle name="Normal 3 13 21 3 2" xfId="18810"/>
    <cellStyle name="Normal 3 13 21 3 3" xfId="18811"/>
    <cellStyle name="Normal 3 13 21 4" xfId="18812"/>
    <cellStyle name="Normal 3 13 21 5" xfId="18813"/>
    <cellStyle name="Normal 3 13 22" xfId="18814"/>
    <cellStyle name="Normal 3 13 22 2" xfId="18815"/>
    <cellStyle name="Normal 3 13 22 2 2" xfId="18816"/>
    <cellStyle name="Normal 3 13 22 2 3" xfId="18817"/>
    <cellStyle name="Normal 3 13 22 3" xfId="18818"/>
    <cellStyle name="Normal 3 13 22 3 2" xfId="18819"/>
    <cellStyle name="Normal 3 13 22 3 3" xfId="18820"/>
    <cellStyle name="Normal 3 13 22 4" xfId="18821"/>
    <cellStyle name="Normal 3 13 22 5" xfId="18822"/>
    <cellStyle name="Normal 3 13 23" xfId="18823"/>
    <cellStyle name="Normal 3 13 23 2" xfId="18824"/>
    <cellStyle name="Normal 3 13 23 2 2" xfId="18825"/>
    <cellStyle name="Normal 3 13 23 2 3" xfId="18826"/>
    <cellStyle name="Normal 3 13 23 3" xfId="18827"/>
    <cellStyle name="Normal 3 13 23 3 2" xfId="18828"/>
    <cellStyle name="Normal 3 13 23 3 3" xfId="18829"/>
    <cellStyle name="Normal 3 13 23 4" xfId="18830"/>
    <cellStyle name="Normal 3 13 23 5" xfId="18831"/>
    <cellStyle name="Normal 3 13 24" xfId="18832"/>
    <cellStyle name="Normal 3 13 24 2" xfId="18833"/>
    <cellStyle name="Normal 3 13 24 3" xfId="18834"/>
    <cellStyle name="Normal 3 13 25" xfId="18835"/>
    <cellStyle name="Normal 3 13 25 2" xfId="18836"/>
    <cellStyle name="Normal 3 13 25 3" xfId="18837"/>
    <cellStyle name="Normal 3 13 26" xfId="18838"/>
    <cellStyle name="Normal 3 13 27" xfId="18839"/>
    <cellStyle name="Normal 3 13 3" xfId="18840"/>
    <cellStyle name="Normal 3 13 3 2" xfId="18841"/>
    <cellStyle name="Normal 3 13 3 2 2" xfId="18842"/>
    <cellStyle name="Normal 3 13 3 2 3" xfId="18843"/>
    <cellStyle name="Normal 3 13 3 3" xfId="18844"/>
    <cellStyle name="Normal 3 13 3 3 2" xfId="18845"/>
    <cellStyle name="Normal 3 13 3 3 3" xfId="18846"/>
    <cellStyle name="Normal 3 13 3 4" xfId="18847"/>
    <cellStyle name="Normal 3 13 3 5" xfId="18848"/>
    <cellStyle name="Normal 3 13 4" xfId="18849"/>
    <cellStyle name="Normal 3 13 4 2" xfId="18850"/>
    <cellStyle name="Normal 3 13 4 2 2" xfId="18851"/>
    <cellStyle name="Normal 3 13 4 2 3" xfId="18852"/>
    <cellStyle name="Normal 3 13 4 3" xfId="18853"/>
    <cellStyle name="Normal 3 13 4 3 2" xfId="18854"/>
    <cellStyle name="Normal 3 13 4 3 3" xfId="18855"/>
    <cellStyle name="Normal 3 13 4 4" xfId="18856"/>
    <cellStyle name="Normal 3 13 4 5" xfId="18857"/>
    <cellStyle name="Normal 3 13 5" xfId="18858"/>
    <cellStyle name="Normal 3 13 5 2" xfId="18859"/>
    <cellStyle name="Normal 3 13 5 2 2" xfId="18860"/>
    <cellStyle name="Normal 3 13 5 2 3" xfId="18861"/>
    <cellStyle name="Normal 3 13 5 3" xfId="18862"/>
    <cellStyle name="Normal 3 13 5 3 2" xfId="18863"/>
    <cellStyle name="Normal 3 13 5 3 3" xfId="18864"/>
    <cellStyle name="Normal 3 13 5 4" xfId="18865"/>
    <cellStyle name="Normal 3 13 5 5" xfId="18866"/>
    <cellStyle name="Normal 3 13 6" xfId="18867"/>
    <cellStyle name="Normal 3 13 6 2" xfId="18868"/>
    <cellStyle name="Normal 3 13 6 2 2" xfId="18869"/>
    <cellStyle name="Normal 3 13 6 2 3" xfId="18870"/>
    <cellStyle name="Normal 3 13 6 3" xfId="18871"/>
    <cellStyle name="Normal 3 13 6 3 2" xfId="18872"/>
    <cellStyle name="Normal 3 13 6 3 3" xfId="18873"/>
    <cellStyle name="Normal 3 13 6 4" xfId="18874"/>
    <cellStyle name="Normal 3 13 6 5" xfId="18875"/>
    <cellStyle name="Normal 3 13 7" xfId="18876"/>
    <cellStyle name="Normal 3 13 7 2" xfId="18877"/>
    <cellStyle name="Normal 3 13 7 2 2" xfId="18878"/>
    <cellStyle name="Normal 3 13 7 2 3" xfId="18879"/>
    <cellStyle name="Normal 3 13 7 3" xfId="18880"/>
    <cellStyle name="Normal 3 13 7 3 2" xfId="18881"/>
    <cellStyle name="Normal 3 13 7 3 3" xfId="18882"/>
    <cellStyle name="Normal 3 13 7 4" xfId="18883"/>
    <cellStyle name="Normal 3 13 7 5" xfId="18884"/>
    <cellStyle name="Normal 3 13 8" xfId="18885"/>
    <cellStyle name="Normal 3 13 8 2" xfId="18886"/>
    <cellStyle name="Normal 3 13 8 2 2" xfId="18887"/>
    <cellStyle name="Normal 3 13 8 2 3" xfId="18888"/>
    <cellStyle name="Normal 3 13 8 3" xfId="18889"/>
    <cellStyle name="Normal 3 13 8 3 2" xfId="18890"/>
    <cellStyle name="Normal 3 13 8 3 3" xfId="18891"/>
    <cellStyle name="Normal 3 13 8 4" xfId="18892"/>
    <cellStyle name="Normal 3 13 8 5" xfId="18893"/>
    <cellStyle name="Normal 3 13 9" xfId="18894"/>
    <cellStyle name="Normal 3 13 9 2" xfId="18895"/>
    <cellStyle name="Normal 3 13 9 2 2" xfId="18896"/>
    <cellStyle name="Normal 3 13 9 2 3" xfId="18897"/>
    <cellStyle name="Normal 3 13 9 3" xfId="18898"/>
    <cellStyle name="Normal 3 13 9 3 2" xfId="18899"/>
    <cellStyle name="Normal 3 13 9 3 3" xfId="18900"/>
    <cellStyle name="Normal 3 13 9 4" xfId="18901"/>
    <cellStyle name="Normal 3 13 9 5" xfId="18902"/>
    <cellStyle name="Normal 3 130" xfId="18903"/>
    <cellStyle name="Normal 3 130 2" xfId="18904"/>
    <cellStyle name="Normal 3 130 2 2" xfId="18905"/>
    <cellStyle name="Normal 3 130 2 3" xfId="18906"/>
    <cellStyle name="Normal 3 130 3" xfId="18907"/>
    <cellStyle name="Normal 3 130 3 2" xfId="18908"/>
    <cellStyle name="Normal 3 130 3 3" xfId="18909"/>
    <cellStyle name="Normal 3 130 4" xfId="18910"/>
    <cellStyle name="Normal 3 130 5" xfId="18911"/>
    <cellStyle name="Normal 3 131" xfId="18912"/>
    <cellStyle name="Normal 3 131 2" xfId="18913"/>
    <cellStyle name="Normal 3 131 2 2" xfId="18914"/>
    <cellStyle name="Normal 3 131 2 3" xfId="18915"/>
    <cellStyle name="Normal 3 131 3" xfId="18916"/>
    <cellStyle name="Normal 3 131 3 2" xfId="18917"/>
    <cellStyle name="Normal 3 131 3 3" xfId="18918"/>
    <cellStyle name="Normal 3 131 4" xfId="18919"/>
    <cellStyle name="Normal 3 131 5" xfId="18920"/>
    <cellStyle name="Normal 3 132" xfId="18921"/>
    <cellStyle name="Normal 3 132 2" xfId="18922"/>
    <cellStyle name="Normal 3 132 2 2" xfId="18923"/>
    <cellStyle name="Normal 3 132 2 3" xfId="18924"/>
    <cellStyle name="Normal 3 132 3" xfId="18925"/>
    <cellStyle name="Normal 3 132 3 2" xfId="18926"/>
    <cellStyle name="Normal 3 132 3 3" xfId="18927"/>
    <cellStyle name="Normal 3 132 4" xfId="18928"/>
    <cellStyle name="Normal 3 132 5" xfId="18929"/>
    <cellStyle name="Normal 3 133" xfId="18930"/>
    <cellStyle name="Normal 3 133 2" xfId="18931"/>
    <cellStyle name="Normal 3 133 2 2" xfId="18932"/>
    <cellStyle name="Normal 3 133 2 3" xfId="18933"/>
    <cellStyle name="Normal 3 133 3" xfId="18934"/>
    <cellStyle name="Normal 3 133 3 2" xfId="18935"/>
    <cellStyle name="Normal 3 133 3 3" xfId="18936"/>
    <cellStyle name="Normal 3 133 4" xfId="18937"/>
    <cellStyle name="Normal 3 133 5" xfId="18938"/>
    <cellStyle name="Normal 3 134" xfId="18939"/>
    <cellStyle name="Normal 3 134 2" xfId="18940"/>
    <cellStyle name="Normal 3 134 2 2" xfId="18941"/>
    <cellStyle name="Normal 3 134 2 3" xfId="18942"/>
    <cellStyle name="Normal 3 134 3" xfId="18943"/>
    <cellStyle name="Normal 3 134 3 2" xfId="18944"/>
    <cellStyle name="Normal 3 134 3 3" xfId="18945"/>
    <cellStyle name="Normal 3 134 4" xfId="18946"/>
    <cellStyle name="Normal 3 134 5" xfId="18947"/>
    <cellStyle name="Normal 3 135" xfId="18948"/>
    <cellStyle name="Normal 3 136" xfId="18949"/>
    <cellStyle name="Normal 3 137" xfId="18950"/>
    <cellStyle name="Normal 3 138" xfId="18951"/>
    <cellStyle name="Normal 3 139" xfId="18952"/>
    <cellStyle name="Normal 3 14" xfId="18953"/>
    <cellStyle name="Normal 3 14 10" xfId="18954"/>
    <cellStyle name="Normal 3 14 10 2" xfId="18955"/>
    <cellStyle name="Normal 3 14 10 2 2" xfId="18956"/>
    <cellStyle name="Normal 3 14 10 2 3" xfId="18957"/>
    <cellStyle name="Normal 3 14 10 3" xfId="18958"/>
    <cellStyle name="Normal 3 14 10 3 2" xfId="18959"/>
    <cellStyle name="Normal 3 14 10 3 3" xfId="18960"/>
    <cellStyle name="Normal 3 14 10 4" xfId="18961"/>
    <cellStyle name="Normal 3 14 10 5" xfId="18962"/>
    <cellStyle name="Normal 3 14 11" xfId="18963"/>
    <cellStyle name="Normal 3 14 11 2" xfId="18964"/>
    <cellStyle name="Normal 3 14 11 2 2" xfId="18965"/>
    <cellStyle name="Normal 3 14 11 2 3" xfId="18966"/>
    <cellStyle name="Normal 3 14 11 3" xfId="18967"/>
    <cellStyle name="Normal 3 14 11 3 2" xfId="18968"/>
    <cellStyle name="Normal 3 14 11 3 3" xfId="18969"/>
    <cellStyle name="Normal 3 14 11 4" xfId="18970"/>
    <cellStyle name="Normal 3 14 11 5" xfId="18971"/>
    <cellStyle name="Normal 3 14 12" xfId="18972"/>
    <cellStyle name="Normal 3 14 12 2" xfId="18973"/>
    <cellStyle name="Normal 3 14 12 2 2" xfId="18974"/>
    <cellStyle name="Normal 3 14 12 2 3" xfId="18975"/>
    <cellStyle name="Normal 3 14 12 3" xfId="18976"/>
    <cellStyle name="Normal 3 14 12 3 2" xfId="18977"/>
    <cellStyle name="Normal 3 14 12 3 3" xfId="18978"/>
    <cellStyle name="Normal 3 14 12 4" xfId="18979"/>
    <cellStyle name="Normal 3 14 12 5" xfId="18980"/>
    <cellStyle name="Normal 3 14 13" xfId="18981"/>
    <cellStyle name="Normal 3 14 13 2" xfId="18982"/>
    <cellStyle name="Normal 3 14 13 2 2" xfId="18983"/>
    <cellStyle name="Normal 3 14 13 2 3" xfId="18984"/>
    <cellStyle name="Normal 3 14 13 3" xfId="18985"/>
    <cellStyle name="Normal 3 14 13 3 2" xfId="18986"/>
    <cellStyle name="Normal 3 14 13 3 3" xfId="18987"/>
    <cellStyle name="Normal 3 14 13 4" xfId="18988"/>
    <cellStyle name="Normal 3 14 13 5" xfId="18989"/>
    <cellStyle name="Normal 3 14 14" xfId="18990"/>
    <cellStyle name="Normal 3 14 14 2" xfId="18991"/>
    <cellStyle name="Normal 3 14 14 2 2" xfId="18992"/>
    <cellStyle name="Normal 3 14 14 2 3" xfId="18993"/>
    <cellStyle name="Normal 3 14 14 3" xfId="18994"/>
    <cellStyle name="Normal 3 14 14 3 2" xfId="18995"/>
    <cellStyle name="Normal 3 14 14 3 3" xfId="18996"/>
    <cellStyle name="Normal 3 14 14 4" xfId="18997"/>
    <cellStyle name="Normal 3 14 14 5" xfId="18998"/>
    <cellStyle name="Normal 3 14 15" xfId="18999"/>
    <cellStyle name="Normal 3 14 15 2" xfId="19000"/>
    <cellStyle name="Normal 3 14 15 2 2" xfId="19001"/>
    <cellStyle name="Normal 3 14 15 2 3" xfId="19002"/>
    <cellStyle name="Normal 3 14 15 3" xfId="19003"/>
    <cellStyle name="Normal 3 14 15 3 2" xfId="19004"/>
    <cellStyle name="Normal 3 14 15 3 3" xfId="19005"/>
    <cellStyle name="Normal 3 14 15 4" xfId="19006"/>
    <cellStyle name="Normal 3 14 15 5" xfId="19007"/>
    <cellStyle name="Normal 3 14 16" xfId="19008"/>
    <cellStyle name="Normal 3 14 16 2" xfId="19009"/>
    <cellStyle name="Normal 3 14 16 2 2" xfId="19010"/>
    <cellStyle name="Normal 3 14 16 2 3" xfId="19011"/>
    <cellStyle name="Normal 3 14 16 3" xfId="19012"/>
    <cellStyle name="Normal 3 14 16 3 2" xfId="19013"/>
    <cellStyle name="Normal 3 14 16 3 3" xfId="19014"/>
    <cellStyle name="Normal 3 14 16 4" xfId="19015"/>
    <cellStyle name="Normal 3 14 16 5" xfId="19016"/>
    <cellStyle name="Normal 3 14 17" xfId="19017"/>
    <cellStyle name="Normal 3 14 17 2" xfId="19018"/>
    <cellStyle name="Normal 3 14 17 2 2" xfId="19019"/>
    <cellStyle name="Normal 3 14 17 2 3" xfId="19020"/>
    <cellStyle name="Normal 3 14 17 3" xfId="19021"/>
    <cellStyle name="Normal 3 14 17 3 2" xfId="19022"/>
    <cellStyle name="Normal 3 14 17 3 3" xfId="19023"/>
    <cellStyle name="Normal 3 14 17 4" xfId="19024"/>
    <cellStyle name="Normal 3 14 17 5" xfId="19025"/>
    <cellStyle name="Normal 3 14 18" xfId="19026"/>
    <cellStyle name="Normal 3 14 18 2" xfId="19027"/>
    <cellStyle name="Normal 3 14 18 2 2" xfId="19028"/>
    <cellStyle name="Normal 3 14 18 2 3" xfId="19029"/>
    <cellStyle name="Normal 3 14 18 3" xfId="19030"/>
    <cellStyle name="Normal 3 14 18 3 2" xfId="19031"/>
    <cellStyle name="Normal 3 14 18 3 3" xfId="19032"/>
    <cellStyle name="Normal 3 14 18 4" xfId="19033"/>
    <cellStyle name="Normal 3 14 18 5" xfId="19034"/>
    <cellStyle name="Normal 3 14 19" xfId="19035"/>
    <cellStyle name="Normal 3 14 19 2" xfId="19036"/>
    <cellStyle name="Normal 3 14 19 2 2" xfId="19037"/>
    <cellStyle name="Normal 3 14 19 2 3" xfId="19038"/>
    <cellStyle name="Normal 3 14 19 3" xfId="19039"/>
    <cellStyle name="Normal 3 14 19 3 2" xfId="19040"/>
    <cellStyle name="Normal 3 14 19 3 3" xfId="19041"/>
    <cellStyle name="Normal 3 14 19 4" xfId="19042"/>
    <cellStyle name="Normal 3 14 19 5" xfId="19043"/>
    <cellStyle name="Normal 3 14 2" xfId="19044"/>
    <cellStyle name="Normal 3 14 2 2" xfId="19045"/>
    <cellStyle name="Normal 3 14 2 2 2" xfId="19046"/>
    <cellStyle name="Normal 3 14 2 2 3" xfId="19047"/>
    <cellStyle name="Normal 3 14 2 3" xfId="19048"/>
    <cellStyle name="Normal 3 14 2 3 2" xfId="19049"/>
    <cellStyle name="Normal 3 14 2 3 3" xfId="19050"/>
    <cellStyle name="Normal 3 14 2 4" xfId="19051"/>
    <cellStyle name="Normal 3 14 2 5" xfId="19052"/>
    <cellStyle name="Normal 3 14 20" xfId="19053"/>
    <cellStyle name="Normal 3 14 20 2" xfId="19054"/>
    <cellStyle name="Normal 3 14 20 2 2" xfId="19055"/>
    <cellStyle name="Normal 3 14 20 2 3" xfId="19056"/>
    <cellStyle name="Normal 3 14 20 3" xfId="19057"/>
    <cellStyle name="Normal 3 14 20 3 2" xfId="19058"/>
    <cellStyle name="Normal 3 14 20 3 3" xfId="19059"/>
    <cellStyle name="Normal 3 14 20 4" xfId="19060"/>
    <cellStyle name="Normal 3 14 20 5" xfId="19061"/>
    <cellStyle name="Normal 3 14 21" xfId="19062"/>
    <cellStyle name="Normal 3 14 21 2" xfId="19063"/>
    <cellStyle name="Normal 3 14 21 2 2" xfId="19064"/>
    <cellStyle name="Normal 3 14 21 2 3" xfId="19065"/>
    <cellStyle name="Normal 3 14 21 3" xfId="19066"/>
    <cellStyle name="Normal 3 14 21 3 2" xfId="19067"/>
    <cellStyle name="Normal 3 14 21 3 3" xfId="19068"/>
    <cellStyle name="Normal 3 14 21 4" xfId="19069"/>
    <cellStyle name="Normal 3 14 21 5" xfId="19070"/>
    <cellStyle name="Normal 3 14 22" xfId="19071"/>
    <cellStyle name="Normal 3 14 22 2" xfId="19072"/>
    <cellStyle name="Normal 3 14 22 2 2" xfId="19073"/>
    <cellStyle name="Normal 3 14 22 2 3" xfId="19074"/>
    <cellStyle name="Normal 3 14 22 3" xfId="19075"/>
    <cellStyle name="Normal 3 14 22 3 2" xfId="19076"/>
    <cellStyle name="Normal 3 14 22 3 3" xfId="19077"/>
    <cellStyle name="Normal 3 14 22 4" xfId="19078"/>
    <cellStyle name="Normal 3 14 22 5" xfId="19079"/>
    <cellStyle name="Normal 3 14 23" xfId="19080"/>
    <cellStyle name="Normal 3 14 23 2" xfId="19081"/>
    <cellStyle name="Normal 3 14 23 2 2" xfId="19082"/>
    <cellStyle name="Normal 3 14 23 2 3" xfId="19083"/>
    <cellStyle name="Normal 3 14 23 3" xfId="19084"/>
    <cellStyle name="Normal 3 14 23 3 2" xfId="19085"/>
    <cellStyle name="Normal 3 14 23 3 3" xfId="19086"/>
    <cellStyle name="Normal 3 14 23 4" xfId="19087"/>
    <cellStyle name="Normal 3 14 23 5" xfId="19088"/>
    <cellStyle name="Normal 3 14 24" xfId="19089"/>
    <cellStyle name="Normal 3 14 24 2" xfId="19090"/>
    <cellStyle name="Normal 3 14 24 3" xfId="19091"/>
    <cellStyle name="Normal 3 14 25" xfId="19092"/>
    <cellStyle name="Normal 3 14 25 2" xfId="19093"/>
    <cellStyle name="Normal 3 14 25 3" xfId="19094"/>
    <cellStyle name="Normal 3 14 26" xfId="19095"/>
    <cellStyle name="Normal 3 14 27" xfId="19096"/>
    <cellStyle name="Normal 3 14 3" xfId="19097"/>
    <cellStyle name="Normal 3 14 3 2" xfId="19098"/>
    <cellStyle name="Normal 3 14 3 2 2" xfId="19099"/>
    <cellStyle name="Normal 3 14 3 2 3" xfId="19100"/>
    <cellStyle name="Normal 3 14 3 3" xfId="19101"/>
    <cellStyle name="Normal 3 14 3 3 2" xfId="19102"/>
    <cellStyle name="Normal 3 14 3 3 3" xfId="19103"/>
    <cellStyle name="Normal 3 14 3 4" xfId="19104"/>
    <cellStyle name="Normal 3 14 3 5" xfId="19105"/>
    <cellStyle name="Normal 3 14 4" xfId="19106"/>
    <cellStyle name="Normal 3 14 4 2" xfId="19107"/>
    <cellStyle name="Normal 3 14 4 2 2" xfId="19108"/>
    <cellStyle name="Normal 3 14 4 2 3" xfId="19109"/>
    <cellStyle name="Normal 3 14 4 3" xfId="19110"/>
    <cellStyle name="Normal 3 14 4 3 2" xfId="19111"/>
    <cellStyle name="Normal 3 14 4 3 3" xfId="19112"/>
    <cellStyle name="Normal 3 14 4 4" xfId="19113"/>
    <cellStyle name="Normal 3 14 4 5" xfId="19114"/>
    <cellStyle name="Normal 3 14 5" xfId="19115"/>
    <cellStyle name="Normal 3 14 5 2" xfId="19116"/>
    <cellStyle name="Normal 3 14 5 2 2" xfId="19117"/>
    <cellStyle name="Normal 3 14 5 2 3" xfId="19118"/>
    <cellStyle name="Normal 3 14 5 3" xfId="19119"/>
    <cellStyle name="Normal 3 14 5 3 2" xfId="19120"/>
    <cellStyle name="Normal 3 14 5 3 3" xfId="19121"/>
    <cellStyle name="Normal 3 14 5 4" xfId="19122"/>
    <cellStyle name="Normal 3 14 5 5" xfId="19123"/>
    <cellStyle name="Normal 3 14 6" xfId="19124"/>
    <cellStyle name="Normal 3 14 6 2" xfId="19125"/>
    <cellStyle name="Normal 3 14 6 2 2" xfId="19126"/>
    <cellStyle name="Normal 3 14 6 2 3" xfId="19127"/>
    <cellStyle name="Normal 3 14 6 3" xfId="19128"/>
    <cellStyle name="Normal 3 14 6 3 2" xfId="19129"/>
    <cellStyle name="Normal 3 14 6 3 3" xfId="19130"/>
    <cellStyle name="Normal 3 14 6 4" xfId="19131"/>
    <cellStyle name="Normal 3 14 6 5" xfId="19132"/>
    <cellStyle name="Normal 3 14 7" xfId="19133"/>
    <cellStyle name="Normal 3 14 7 2" xfId="19134"/>
    <cellStyle name="Normal 3 14 7 2 2" xfId="19135"/>
    <cellStyle name="Normal 3 14 7 2 3" xfId="19136"/>
    <cellStyle name="Normal 3 14 7 3" xfId="19137"/>
    <cellStyle name="Normal 3 14 7 3 2" xfId="19138"/>
    <cellStyle name="Normal 3 14 7 3 3" xfId="19139"/>
    <cellStyle name="Normal 3 14 7 4" xfId="19140"/>
    <cellStyle name="Normal 3 14 7 5" xfId="19141"/>
    <cellStyle name="Normal 3 14 8" xfId="19142"/>
    <cellStyle name="Normal 3 14 8 2" xfId="19143"/>
    <cellStyle name="Normal 3 14 8 2 2" xfId="19144"/>
    <cellStyle name="Normal 3 14 8 2 3" xfId="19145"/>
    <cellStyle name="Normal 3 14 8 3" xfId="19146"/>
    <cellStyle name="Normal 3 14 8 3 2" xfId="19147"/>
    <cellStyle name="Normal 3 14 8 3 3" xfId="19148"/>
    <cellStyle name="Normal 3 14 8 4" xfId="19149"/>
    <cellStyle name="Normal 3 14 8 5" xfId="19150"/>
    <cellStyle name="Normal 3 14 9" xfId="19151"/>
    <cellStyle name="Normal 3 14 9 2" xfId="19152"/>
    <cellStyle name="Normal 3 14 9 2 2" xfId="19153"/>
    <cellStyle name="Normal 3 14 9 2 3" xfId="19154"/>
    <cellStyle name="Normal 3 14 9 3" xfId="19155"/>
    <cellStyle name="Normal 3 14 9 3 2" xfId="19156"/>
    <cellStyle name="Normal 3 14 9 3 3" xfId="19157"/>
    <cellStyle name="Normal 3 14 9 4" xfId="19158"/>
    <cellStyle name="Normal 3 14 9 5" xfId="19159"/>
    <cellStyle name="Normal 3 140" xfId="19160"/>
    <cellStyle name="Normal 3 140 2" xfId="19161"/>
    <cellStyle name="Normal 3 140 3" xfId="19162"/>
    <cellStyle name="Normal 3 141" xfId="19163"/>
    <cellStyle name="Normal 3 141 2" xfId="19164"/>
    <cellStyle name="Normal 3 141 3" xfId="19165"/>
    <cellStyle name="Normal 3 142" xfId="19166"/>
    <cellStyle name="Normal 3 142 2" xfId="19167"/>
    <cellStyle name="Normal 3 142 3" xfId="19168"/>
    <cellStyle name="Normal 3 143" xfId="19169"/>
    <cellStyle name="Normal 3 143 2" xfId="19170"/>
    <cellStyle name="Normal 3 143 3" xfId="19171"/>
    <cellStyle name="Normal 3 144" xfId="19172"/>
    <cellStyle name="Normal 3 145" xfId="19173"/>
    <cellStyle name="Normal 3 145 2" xfId="19174"/>
    <cellStyle name="Normal 3 145 2 2" xfId="19175"/>
    <cellStyle name="Normal 3 145 2 3" xfId="19176"/>
    <cellStyle name="Normal 3 145 3" xfId="19177"/>
    <cellStyle name="Normal 3 145 4" xfId="19178"/>
    <cellStyle name="Normal 3 145 5" xfId="19179"/>
    <cellStyle name="Normal 3 145 6" xfId="19180"/>
    <cellStyle name="Normal 3 145 7" xfId="19181"/>
    <cellStyle name="Normal 3 145 8" xfId="19182"/>
    <cellStyle name="Normal 3 146" xfId="19183"/>
    <cellStyle name="Normal 3 146 2" xfId="19184"/>
    <cellStyle name="Normal 3 146 2 2" xfId="19185"/>
    <cellStyle name="Normal 3 146 2 3" xfId="19186"/>
    <cellStyle name="Normal 3 146 3" xfId="19187"/>
    <cellStyle name="Normal 3 146 4" xfId="19188"/>
    <cellStyle name="Normal 3 146 5" xfId="19189"/>
    <cellStyle name="Normal 3 146 6" xfId="19190"/>
    <cellStyle name="Normal 3 146 7" xfId="19191"/>
    <cellStyle name="Normal 3 146 8" xfId="19192"/>
    <cellStyle name="Normal 3 147" xfId="19193"/>
    <cellStyle name="Normal 3 147 2" xfId="19194"/>
    <cellStyle name="Normal 3 147 2 2" xfId="19195"/>
    <cellStyle name="Normal 3 147 2 3" xfId="19196"/>
    <cellStyle name="Normal 3 147 3" xfId="19197"/>
    <cellStyle name="Normal 3 147 4" xfId="19198"/>
    <cellStyle name="Normal 3 147 5" xfId="19199"/>
    <cellStyle name="Normal 3 147 6" xfId="19200"/>
    <cellStyle name="Normal 3 147 7" xfId="19201"/>
    <cellStyle name="Normal 3 147 8" xfId="19202"/>
    <cellStyle name="Normal 3 148" xfId="19203"/>
    <cellStyle name="Normal 3 148 2" xfId="19204"/>
    <cellStyle name="Normal 3 148 2 2" xfId="19205"/>
    <cellStyle name="Normal 3 148 2 3" xfId="19206"/>
    <cellStyle name="Normal 3 148 3" xfId="19207"/>
    <cellStyle name="Normal 3 148 4" xfId="19208"/>
    <cellStyle name="Normal 3 148 5" xfId="19209"/>
    <cellStyle name="Normal 3 148 6" xfId="19210"/>
    <cellStyle name="Normal 3 148 7" xfId="19211"/>
    <cellStyle name="Normal 3 148 8" xfId="19212"/>
    <cellStyle name="Normal 3 149" xfId="19213"/>
    <cellStyle name="Normal 3 149 10" xfId="19214"/>
    <cellStyle name="Normal 3 149 11" xfId="19215"/>
    <cellStyle name="Normal 3 149 12" xfId="19216"/>
    <cellStyle name="Normal 3 149 13" xfId="19217"/>
    <cellStyle name="Normal 3 149 13 2" xfId="19218"/>
    <cellStyle name="Normal 3 149 14" xfId="19219"/>
    <cellStyle name="Normal 3 149 15" xfId="19220"/>
    <cellStyle name="Normal 3 149 16" xfId="19221"/>
    <cellStyle name="Normal 3 149 2" xfId="19222"/>
    <cellStyle name="Normal 3 149 2 10" xfId="19223"/>
    <cellStyle name="Normal 3 149 2 11" xfId="19224"/>
    <cellStyle name="Normal 3 149 2 12" xfId="19225"/>
    <cellStyle name="Normal 3 149 2 13" xfId="19226"/>
    <cellStyle name="Normal 3 149 2 13 2" xfId="19227"/>
    <cellStyle name="Normal 3 149 2 14" xfId="19228"/>
    <cellStyle name="Normal 3 149 2 15" xfId="19229"/>
    <cellStyle name="Normal 3 149 2 16" xfId="19230"/>
    <cellStyle name="Normal 3 149 2 2" xfId="19231"/>
    <cellStyle name="Normal 3 149 2 2 10" xfId="19232"/>
    <cellStyle name="Normal 3 149 2 2 11" xfId="19233"/>
    <cellStyle name="Normal 3 149 2 2 12" xfId="19234"/>
    <cellStyle name="Normal 3 149 2 2 12 2" xfId="19235"/>
    <cellStyle name="Normal 3 149 2 2 13" xfId="19236"/>
    <cellStyle name="Normal 3 149 2 2 14" xfId="19237"/>
    <cellStyle name="Normal 3 149 2 2 15" xfId="19238"/>
    <cellStyle name="Normal 3 149 2 2 2" xfId="19239"/>
    <cellStyle name="Normal 3 149 2 2 2 2" xfId="19240"/>
    <cellStyle name="Normal 3 149 2 2 2 2 2" xfId="19241"/>
    <cellStyle name="Normal 3 149 2 2 2 2 2 2" xfId="19242"/>
    <cellStyle name="Normal 3 149 2 2 2 2 2 2 2" xfId="19243"/>
    <cellStyle name="Normal 3 149 2 2 2 2 2 2 2 2" xfId="19244"/>
    <cellStyle name="Normal 3 149 2 2 2 2 2 2 3" xfId="19245"/>
    <cellStyle name="Normal 3 149 2 2 2 2 2 2 4" xfId="19246"/>
    <cellStyle name="Normal 3 149 2 2 2 2 2 2 5" xfId="19247"/>
    <cellStyle name="Normal 3 149 2 2 2 2 2 3" xfId="19248"/>
    <cellStyle name="Normal 3 149 2 2 2 2 2 3 2" xfId="19249"/>
    <cellStyle name="Normal 3 149 2 2 2 2 2 4" xfId="19250"/>
    <cellStyle name="Normal 3 149 2 2 2 2 2 5" xfId="19251"/>
    <cellStyle name="Normal 3 149 2 2 2 2 3" xfId="19252"/>
    <cellStyle name="Normal 3 149 2 2 2 2 4" xfId="19253"/>
    <cellStyle name="Normal 3 149 2 2 2 2 5" xfId="19254"/>
    <cellStyle name="Normal 3 149 2 2 2 2 6" xfId="19255"/>
    <cellStyle name="Normal 3 149 2 2 2 2 6 2" xfId="19256"/>
    <cellStyle name="Normal 3 149 2 2 2 2 7" xfId="19257"/>
    <cellStyle name="Normal 3 149 2 2 2 2 8" xfId="19258"/>
    <cellStyle name="Normal 3 149 2 2 2 2 9" xfId="19259"/>
    <cellStyle name="Normal 3 149 2 2 2 3" xfId="19260"/>
    <cellStyle name="Normal 3 149 2 2 2 3 2" xfId="19261"/>
    <cellStyle name="Normal 3 149 2 2 2 3 2 2" xfId="19262"/>
    <cellStyle name="Normal 3 149 2 2 2 3 2 2 2" xfId="19263"/>
    <cellStyle name="Normal 3 149 2 2 2 3 2 3" xfId="19264"/>
    <cellStyle name="Normal 3 149 2 2 2 3 2 4" xfId="19265"/>
    <cellStyle name="Normal 3 149 2 2 2 3 2 5" xfId="19266"/>
    <cellStyle name="Normal 3 149 2 2 2 3 3" xfId="19267"/>
    <cellStyle name="Normal 3 149 2 2 2 3 3 2" xfId="19268"/>
    <cellStyle name="Normal 3 149 2 2 2 3 4" xfId="19269"/>
    <cellStyle name="Normal 3 149 2 2 2 3 5" xfId="19270"/>
    <cellStyle name="Normal 3 149 2 2 2 4" xfId="19271"/>
    <cellStyle name="Normal 3 149 2 2 2 5" xfId="19272"/>
    <cellStyle name="Normal 3 149 2 2 2 6" xfId="19273"/>
    <cellStyle name="Normal 3 149 2 2 2 6 2" xfId="19274"/>
    <cellStyle name="Normal 3 149 2 2 2 7" xfId="19275"/>
    <cellStyle name="Normal 3 149 2 2 2 8" xfId="19276"/>
    <cellStyle name="Normal 3 149 2 2 2 9" xfId="19277"/>
    <cellStyle name="Normal 3 149 2 2 3" xfId="19278"/>
    <cellStyle name="Normal 3 149 2 2 4" xfId="19279"/>
    <cellStyle name="Normal 3 149 2 2 5" xfId="19280"/>
    <cellStyle name="Normal 3 149 2 2 6" xfId="19281"/>
    <cellStyle name="Normal 3 149 2 2 7" xfId="19282"/>
    <cellStyle name="Normal 3 149 2 2 8" xfId="19283"/>
    <cellStyle name="Normal 3 149 2 2 8 2" xfId="19284"/>
    <cellStyle name="Normal 3 149 2 2 8 2 2" xfId="19285"/>
    <cellStyle name="Normal 3 149 2 2 8 2 2 2" xfId="19286"/>
    <cellStyle name="Normal 3 149 2 2 8 2 3" xfId="19287"/>
    <cellStyle name="Normal 3 149 2 2 8 2 4" xfId="19288"/>
    <cellStyle name="Normal 3 149 2 2 8 2 5" xfId="19289"/>
    <cellStyle name="Normal 3 149 2 2 8 3" xfId="19290"/>
    <cellStyle name="Normal 3 149 2 2 8 3 2" xfId="19291"/>
    <cellStyle name="Normal 3 149 2 2 8 4" xfId="19292"/>
    <cellStyle name="Normal 3 149 2 2 8 5" xfId="19293"/>
    <cellStyle name="Normal 3 149 2 2 9" xfId="19294"/>
    <cellStyle name="Normal 3 149 2 3" xfId="19295"/>
    <cellStyle name="Normal 3 149 2 4" xfId="19296"/>
    <cellStyle name="Normal 3 149 2 4 2" xfId="19297"/>
    <cellStyle name="Normal 3 149 2 4 2 2" xfId="19298"/>
    <cellStyle name="Normal 3 149 2 4 2 2 2" xfId="19299"/>
    <cellStyle name="Normal 3 149 2 4 2 2 2 2" xfId="19300"/>
    <cellStyle name="Normal 3 149 2 4 2 2 2 2 2" xfId="19301"/>
    <cellStyle name="Normal 3 149 2 4 2 2 2 3" xfId="19302"/>
    <cellStyle name="Normal 3 149 2 4 2 2 2 4" xfId="19303"/>
    <cellStyle name="Normal 3 149 2 4 2 2 2 5" xfId="19304"/>
    <cellStyle name="Normal 3 149 2 4 2 2 3" xfId="19305"/>
    <cellStyle name="Normal 3 149 2 4 2 2 3 2" xfId="19306"/>
    <cellStyle name="Normal 3 149 2 4 2 2 4" xfId="19307"/>
    <cellStyle name="Normal 3 149 2 4 2 2 5" xfId="19308"/>
    <cellStyle name="Normal 3 149 2 4 2 3" xfId="19309"/>
    <cellStyle name="Normal 3 149 2 4 2 4" xfId="19310"/>
    <cellStyle name="Normal 3 149 2 4 2 5" xfId="19311"/>
    <cellStyle name="Normal 3 149 2 4 2 6" xfId="19312"/>
    <cellStyle name="Normal 3 149 2 4 2 6 2" xfId="19313"/>
    <cellStyle name="Normal 3 149 2 4 2 7" xfId="19314"/>
    <cellStyle name="Normal 3 149 2 4 2 8" xfId="19315"/>
    <cellStyle name="Normal 3 149 2 4 2 9" xfId="19316"/>
    <cellStyle name="Normal 3 149 2 4 3" xfId="19317"/>
    <cellStyle name="Normal 3 149 2 4 3 2" xfId="19318"/>
    <cellStyle name="Normal 3 149 2 4 3 2 2" xfId="19319"/>
    <cellStyle name="Normal 3 149 2 4 3 2 2 2" xfId="19320"/>
    <cellStyle name="Normal 3 149 2 4 3 2 3" xfId="19321"/>
    <cellStyle name="Normal 3 149 2 4 3 2 4" xfId="19322"/>
    <cellStyle name="Normal 3 149 2 4 3 2 5" xfId="19323"/>
    <cellStyle name="Normal 3 149 2 4 3 3" xfId="19324"/>
    <cellStyle name="Normal 3 149 2 4 3 3 2" xfId="19325"/>
    <cellStyle name="Normal 3 149 2 4 3 4" xfId="19326"/>
    <cellStyle name="Normal 3 149 2 4 3 5" xfId="19327"/>
    <cellStyle name="Normal 3 149 2 4 4" xfId="19328"/>
    <cellStyle name="Normal 3 149 2 4 5" xfId="19329"/>
    <cellStyle name="Normal 3 149 2 4 6" xfId="19330"/>
    <cellStyle name="Normal 3 149 2 4 6 2" xfId="19331"/>
    <cellStyle name="Normal 3 149 2 4 7" xfId="19332"/>
    <cellStyle name="Normal 3 149 2 4 8" xfId="19333"/>
    <cellStyle name="Normal 3 149 2 4 9" xfId="19334"/>
    <cellStyle name="Normal 3 149 2 5" xfId="19335"/>
    <cellStyle name="Normal 3 149 2 5 2" xfId="19336"/>
    <cellStyle name="Normal 3 149 2 5 3" xfId="19337"/>
    <cellStyle name="Normal 3 149 2 6" xfId="19338"/>
    <cellStyle name="Normal 3 149 2 6 2" xfId="19339"/>
    <cellStyle name="Normal 3 149 2 6 3" xfId="19340"/>
    <cellStyle name="Normal 3 149 2 7" xfId="19341"/>
    <cellStyle name="Normal 3 149 2 7 2" xfId="19342"/>
    <cellStyle name="Normal 3 149 2 7 3" xfId="19343"/>
    <cellStyle name="Normal 3 149 2 8" xfId="19344"/>
    <cellStyle name="Normal 3 149 2 8 2" xfId="19345"/>
    <cellStyle name="Normal 3 149 2 8 3" xfId="19346"/>
    <cellStyle name="Normal 3 149 2 9" xfId="19347"/>
    <cellStyle name="Normal 3 149 2 9 2" xfId="19348"/>
    <cellStyle name="Normal 3 149 2 9 2 2" xfId="19349"/>
    <cellStyle name="Normal 3 149 2 9 2 2 2" xfId="19350"/>
    <cellStyle name="Normal 3 149 2 9 2 3" xfId="19351"/>
    <cellStyle name="Normal 3 149 2 9 2 4" xfId="19352"/>
    <cellStyle name="Normal 3 149 2 9 2 5" xfId="19353"/>
    <cellStyle name="Normal 3 149 2 9 3" xfId="19354"/>
    <cellStyle name="Normal 3 149 2 9 3 2" xfId="19355"/>
    <cellStyle name="Normal 3 149 2 9 4" xfId="19356"/>
    <cellStyle name="Normal 3 149 2 9 5" xfId="19357"/>
    <cellStyle name="Normal 3 149 3" xfId="19358"/>
    <cellStyle name="Normal 3 149 3 10" xfId="19359"/>
    <cellStyle name="Normal 3 149 3 11" xfId="19360"/>
    <cellStyle name="Normal 3 149 3 12" xfId="19361"/>
    <cellStyle name="Normal 3 149 3 12 2" xfId="19362"/>
    <cellStyle name="Normal 3 149 3 13" xfId="19363"/>
    <cellStyle name="Normal 3 149 3 14" xfId="19364"/>
    <cellStyle name="Normal 3 149 3 15" xfId="19365"/>
    <cellStyle name="Normal 3 149 3 2" xfId="19366"/>
    <cellStyle name="Normal 3 149 3 2 2" xfId="19367"/>
    <cellStyle name="Normal 3 149 3 2 2 2" xfId="19368"/>
    <cellStyle name="Normal 3 149 3 2 2 2 2" xfId="19369"/>
    <cellStyle name="Normal 3 149 3 2 2 2 2 2" xfId="19370"/>
    <cellStyle name="Normal 3 149 3 2 2 2 2 2 2" xfId="19371"/>
    <cellStyle name="Normal 3 149 3 2 2 2 2 3" xfId="19372"/>
    <cellStyle name="Normal 3 149 3 2 2 2 2 4" xfId="19373"/>
    <cellStyle name="Normal 3 149 3 2 2 2 2 5" xfId="19374"/>
    <cellStyle name="Normal 3 149 3 2 2 2 3" xfId="19375"/>
    <cellStyle name="Normal 3 149 3 2 2 2 3 2" xfId="19376"/>
    <cellStyle name="Normal 3 149 3 2 2 2 4" xfId="19377"/>
    <cellStyle name="Normal 3 149 3 2 2 2 5" xfId="19378"/>
    <cellStyle name="Normal 3 149 3 2 2 3" xfId="19379"/>
    <cellStyle name="Normal 3 149 3 2 2 3 2" xfId="19380"/>
    <cellStyle name="Normal 3 149 3 2 2 3 3" xfId="19381"/>
    <cellStyle name="Normal 3 149 3 2 2 3 4" xfId="19382"/>
    <cellStyle name="Normal 3 149 3 2 2 3 5" xfId="19383"/>
    <cellStyle name="Normal 3 149 3 2 2 4" xfId="19384"/>
    <cellStyle name="Normal 3 149 3 2 2 5" xfId="19385"/>
    <cellStyle name="Normal 3 149 3 2 2 6" xfId="19386"/>
    <cellStyle name="Normal 3 149 3 2 2 6 2" xfId="19387"/>
    <cellStyle name="Normal 3 149 3 2 2 7" xfId="19388"/>
    <cellStyle name="Normal 3 149 3 2 2 8" xfId="19389"/>
    <cellStyle name="Normal 3 149 3 2 2 9" xfId="19390"/>
    <cellStyle name="Normal 3 149 3 2 3" xfId="19391"/>
    <cellStyle name="Normal 3 149 3 2 3 2" xfId="19392"/>
    <cellStyle name="Normal 3 149 3 2 3 2 2" xfId="19393"/>
    <cellStyle name="Normal 3 149 3 2 3 2 2 2" xfId="19394"/>
    <cellStyle name="Normal 3 149 3 2 3 2 3" xfId="19395"/>
    <cellStyle name="Normal 3 149 3 2 3 2 4" xfId="19396"/>
    <cellStyle name="Normal 3 149 3 2 3 2 5" xfId="19397"/>
    <cellStyle name="Normal 3 149 3 2 3 3" xfId="19398"/>
    <cellStyle name="Normal 3 149 3 2 3 3 2" xfId="19399"/>
    <cellStyle name="Normal 3 149 3 2 3 4" xfId="19400"/>
    <cellStyle name="Normal 3 149 3 2 3 5" xfId="19401"/>
    <cellStyle name="Normal 3 149 3 2 4" xfId="19402"/>
    <cellStyle name="Normal 3 149 3 2 5" xfId="19403"/>
    <cellStyle name="Normal 3 149 3 2 6" xfId="19404"/>
    <cellStyle name="Normal 3 149 3 2 6 2" xfId="19405"/>
    <cellStyle name="Normal 3 149 3 2 7" xfId="19406"/>
    <cellStyle name="Normal 3 149 3 2 8" xfId="19407"/>
    <cellStyle name="Normal 3 149 3 2 9" xfId="19408"/>
    <cellStyle name="Normal 3 149 3 3" xfId="19409"/>
    <cellStyle name="Normal 3 149 3 3 2" xfId="19410"/>
    <cellStyle name="Normal 3 149 3 3 3" xfId="19411"/>
    <cellStyle name="Normal 3 149 3 3 4" xfId="19412"/>
    <cellStyle name="Normal 3 149 3 3 5" xfId="19413"/>
    <cellStyle name="Normal 3 149 3 3 6" xfId="19414"/>
    <cellStyle name="Normal 3 149 3 3 7" xfId="19415"/>
    <cellStyle name="Normal 3 149 3 4" xfId="19416"/>
    <cellStyle name="Normal 3 149 3 4 2" xfId="19417"/>
    <cellStyle name="Normal 3 149 3 4 3" xfId="19418"/>
    <cellStyle name="Normal 3 149 3 4 4" xfId="19419"/>
    <cellStyle name="Normal 3 149 3 4 5" xfId="19420"/>
    <cellStyle name="Normal 3 149 3 4 6" xfId="19421"/>
    <cellStyle name="Normal 3 149 3 4 7" xfId="19422"/>
    <cellStyle name="Normal 3 149 3 5" xfId="19423"/>
    <cellStyle name="Normal 3 149 3 5 2" xfId="19424"/>
    <cellStyle name="Normal 3 149 3 5 3" xfId="19425"/>
    <cellStyle name="Normal 3 149 3 5 4" xfId="19426"/>
    <cellStyle name="Normal 3 149 3 5 5" xfId="19427"/>
    <cellStyle name="Normal 3 149 3 5 6" xfId="19428"/>
    <cellStyle name="Normal 3 149 3 5 7" xfId="19429"/>
    <cellStyle name="Normal 3 149 3 6" xfId="19430"/>
    <cellStyle name="Normal 3 149 3 6 2" xfId="19431"/>
    <cellStyle name="Normal 3 149 3 6 3" xfId="19432"/>
    <cellStyle name="Normal 3 149 3 6 4" xfId="19433"/>
    <cellStyle name="Normal 3 149 3 6 5" xfId="19434"/>
    <cellStyle name="Normal 3 149 3 6 6" xfId="19435"/>
    <cellStyle name="Normal 3 149 3 6 7" xfId="19436"/>
    <cellStyle name="Normal 3 149 3 7" xfId="19437"/>
    <cellStyle name="Normal 3 149 3 7 2" xfId="19438"/>
    <cellStyle name="Normal 3 149 3 7 3" xfId="19439"/>
    <cellStyle name="Normal 3 149 3 7 4" xfId="19440"/>
    <cellStyle name="Normal 3 149 3 7 5" xfId="19441"/>
    <cellStyle name="Normal 3 149 3 7 6" xfId="19442"/>
    <cellStyle name="Normal 3 149 3 7 7" xfId="19443"/>
    <cellStyle name="Normal 3 149 3 8" xfId="19444"/>
    <cellStyle name="Normal 3 149 3 8 2" xfId="19445"/>
    <cellStyle name="Normal 3 149 3 8 2 2" xfId="19446"/>
    <cellStyle name="Normal 3 149 3 8 2 2 2" xfId="19447"/>
    <cellStyle name="Normal 3 149 3 8 2 3" xfId="19448"/>
    <cellStyle name="Normal 3 149 3 8 2 4" xfId="19449"/>
    <cellStyle name="Normal 3 149 3 8 2 5" xfId="19450"/>
    <cellStyle name="Normal 3 149 3 8 3" xfId="19451"/>
    <cellStyle name="Normal 3 149 3 8 3 2" xfId="19452"/>
    <cellStyle name="Normal 3 149 3 8 4" xfId="19453"/>
    <cellStyle name="Normal 3 149 3 8 5" xfId="19454"/>
    <cellStyle name="Normal 3 149 3 9" xfId="19455"/>
    <cellStyle name="Normal 3 149 3 9 2" xfId="19456"/>
    <cellStyle name="Normal 3 149 3 9 3" xfId="19457"/>
    <cellStyle name="Normal 3 149 3 9 4" xfId="19458"/>
    <cellStyle name="Normal 3 149 3 9 5" xfId="19459"/>
    <cellStyle name="Normal 3 149 4" xfId="19460"/>
    <cellStyle name="Normal 3 149 4 2" xfId="19461"/>
    <cellStyle name="Normal 3 149 4 2 2" xfId="19462"/>
    <cellStyle name="Normal 3 149 4 2 2 2" xfId="19463"/>
    <cellStyle name="Normal 3 149 4 2 2 2 2" xfId="19464"/>
    <cellStyle name="Normal 3 149 4 2 2 2 2 2" xfId="19465"/>
    <cellStyle name="Normal 3 149 4 2 2 2 3" xfId="19466"/>
    <cellStyle name="Normal 3 149 4 2 2 2 4" xfId="19467"/>
    <cellStyle name="Normal 3 149 4 2 2 2 5" xfId="19468"/>
    <cellStyle name="Normal 3 149 4 2 2 3" xfId="19469"/>
    <cellStyle name="Normal 3 149 4 2 2 3 2" xfId="19470"/>
    <cellStyle name="Normal 3 149 4 2 2 4" xfId="19471"/>
    <cellStyle name="Normal 3 149 4 2 2 5" xfId="19472"/>
    <cellStyle name="Normal 3 149 4 2 3" xfId="19473"/>
    <cellStyle name="Normal 3 149 4 2 4" xfId="19474"/>
    <cellStyle name="Normal 3 149 4 2 5" xfId="19475"/>
    <cellStyle name="Normal 3 149 4 2 6" xfId="19476"/>
    <cellStyle name="Normal 3 149 4 2 6 2" xfId="19477"/>
    <cellStyle name="Normal 3 149 4 2 7" xfId="19478"/>
    <cellStyle name="Normal 3 149 4 2 8" xfId="19479"/>
    <cellStyle name="Normal 3 149 4 2 9" xfId="19480"/>
    <cellStyle name="Normal 3 149 4 3" xfId="19481"/>
    <cellStyle name="Normal 3 149 4 3 2" xfId="19482"/>
    <cellStyle name="Normal 3 149 4 3 2 2" xfId="19483"/>
    <cellStyle name="Normal 3 149 4 3 2 2 2" xfId="19484"/>
    <cellStyle name="Normal 3 149 4 3 2 3" xfId="19485"/>
    <cellStyle name="Normal 3 149 4 3 2 4" xfId="19486"/>
    <cellStyle name="Normal 3 149 4 3 2 5" xfId="19487"/>
    <cellStyle name="Normal 3 149 4 3 3" xfId="19488"/>
    <cellStyle name="Normal 3 149 4 3 3 2" xfId="19489"/>
    <cellStyle name="Normal 3 149 4 3 4" xfId="19490"/>
    <cellStyle name="Normal 3 149 4 3 5" xfId="19491"/>
    <cellStyle name="Normal 3 149 4 4" xfId="19492"/>
    <cellStyle name="Normal 3 149 4 5" xfId="19493"/>
    <cellStyle name="Normal 3 149 4 6" xfId="19494"/>
    <cellStyle name="Normal 3 149 4 6 2" xfId="19495"/>
    <cellStyle name="Normal 3 149 4 7" xfId="19496"/>
    <cellStyle name="Normal 3 149 4 8" xfId="19497"/>
    <cellStyle name="Normal 3 149 4 9" xfId="19498"/>
    <cellStyle name="Normal 3 149 5" xfId="19499"/>
    <cellStyle name="Normal 3 149 6" xfId="19500"/>
    <cellStyle name="Normal 3 149 7" xfId="19501"/>
    <cellStyle name="Normal 3 149 8" xfId="19502"/>
    <cellStyle name="Normal 3 149 9" xfId="19503"/>
    <cellStyle name="Normal 3 149 9 2" xfId="19504"/>
    <cellStyle name="Normal 3 149 9 2 2" xfId="19505"/>
    <cellStyle name="Normal 3 149 9 2 2 2" xfId="19506"/>
    <cellStyle name="Normal 3 149 9 2 3" xfId="19507"/>
    <cellStyle name="Normal 3 149 9 2 4" xfId="19508"/>
    <cellStyle name="Normal 3 149 9 2 5" xfId="19509"/>
    <cellStyle name="Normal 3 149 9 3" xfId="19510"/>
    <cellStyle name="Normal 3 149 9 3 2" xfId="19511"/>
    <cellStyle name="Normal 3 149 9 4" xfId="19512"/>
    <cellStyle name="Normal 3 149 9 5" xfId="19513"/>
    <cellStyle name="Normal 3 15" xfId="19514"/>
    <cellStyle name="Normal 3 15 10" xfId="19515"/>
    <cellStyle name="Normal 3 15 10 2" xfId="19516"/>
    <cellStyle name="Normal 3 15 10 2 2" xfId="19517"/>
    <cellStyle name="Normal 3 15 10 2 3" xfId="19518"/>
    <cellStyle name="Normal 3 15 10 3" xfId="19519"/>
    <cellStyle name="Normal 3 15 10 3 2" xfId="19520"/>
    <cellStyle name="Normal 3 15 10 3 3" xfId="19521"/>
    <cellStyle name="Normal 3 15 10 4" xfId="19522"/>
    <cellStyle name="Normal 3 15 10 5" xfId="19523"/>
    <cellStyle name="Normal 3 15 11" xfId="19524"/>
    <cellStyle name="Normal 3 15 11 2" xfId="19525"/>
    <cellStyle name="Normal 3 15 11 2 2" xfId="19526"/>
    <cellStyle name="Normal 3 15 11 2 3" xfId="19527"/>
    <cellStyle name="Normal 3 15 11 3" xfId="19528"/>
    <cellStyle name="Normal 3 15 11 3 2" xfId="19529"/>
    <cellStyle name="Normal 3 15 11 3 3" xfId="19530"/>
    <cellStyle name="Normal 3 15 11 4" xfId="19531"/>
    <cellStyle name="Normal 3 15 11 5" xfId="19532"/>
    <cellStyle name="Normal 3 15 12" xfId="19533"/>
    <cellStyle name="Normal 3 15 12 2" xfId="19534"/>
    <cellStyle name="Normal 3 15 12 2 2" xfId="19535"/>
    <cellStyle name="Normal 3 15 12 2 3" xfId="19536"/>
    <cellStyle name="Normal 3 15 12 3" xfId="19537"/>
    <cellStyle name="Normal 3 15 12 3 2" xfId="19538"/>
    <cellStyle name="Normal 3 15 12 3 3" xfId="19539"/>
    <cellStyle name="Normal 3 15 12 4" xfId="19540"/>
    <cellStyle name="Normal 3 15 12 5" xfId="19541"/>
    <cellStyle name="Normal 3 15 13" xfId="19542"/>
    <cellStyle name="Normal 3 15 13 2" xfId="19543"/>
    <cellStyle name="Normal 3 15 13 2 2" xfId="19544"/>
    <cellStyle name="Normal 3 15 13 2 3" xfId="19545"/>
    <cellStyle name="Normal 3 15 13 3" xfId="19546"/>
    <cellStyle name="Normal 3 15 13 3 2" xfId="19547"/>
    <cellStyle name="Normal 3 15 13 3 3" xfId="19548"/>
    <cellStyle name="Normal 3 15 13 4" xfId="19549"/>
    <cellStyle name="Normal 3 15 13 5" xfId="19550"/>
    <cellStyle name="Normal 3 15 14" xfId="19551"/>
    <cellStyle name="Normal 3 15 14 2" xfId="19552"/>
    <cellStyle name="Normal 3 15 14 2 2" xfId="19553"/>
    <cellStyle name="Normal 3 15 14 2 3" xfId="19554"/>
    <cellStyle name="Normal 3 15 14 3" xfId="19555"/>
    <cellStyle name="Normal 3 15 14 3 2" xfId="19556"/>
    <cellStyle name="Normal 3 15 14 3 3" xfId="19557"/>
    <cellStyle name="Normal 3 15 14 4" xfId="19558"/>
    <cellStyle name="Normal 3 15 14 5" xfId="19559"/>
    <cellStyle name="Normal 3 15 15" xfId="19560"/>
    <cellStyle name="Normal 3 15 15 2" xfId="19561"/>
    <cellStyle name="Normal 3 15 15 2 2" xfId="19562"/>
    <cellStyle name="Normal 3 15 15 2 3" xfId="19563"/>
    <cellStyle name="Normal 3 15 15 3" xfId="19564"/>
    <cellStyle name="Normal 3 15 15 3 2" xfId="19565"/>
    <cellStyle name="Normal 3 15 15 3 3" xfId="19566"/>
    <cellStyle name="Normal 3 15 15 4" xfId="19567"/>
    <cellStyle name="Normal 3 15 15 5" xfId="19568"/>
    <cellStyle name="Normal 3 15 16" xfId="19569"/>
    <cellStyle name="Normal 3 15 16 2" xfId="19570"/>
    <cellStyle name="Normal 3 15 16 2 2" xfId="19571"/>
    <cellStyle name="Normal 3 15 16 2 3" xfId="19572"/>
    <cellStyle name="Normal 3 15 16 3" xfId="19573"/>
    <cellStyle name="Normal 3 15 16 3 2" xfId="19574"/>
    <cellStyle name="Normal 3 15 16 3 3" xfId="19575"/>
    <cellStyle name="Normal 3 15 16 4" xfId="19576"/>
    <cellStyle name="Normal 3 15 16 5" xfId="19577"/>
    <cellStyle name="Normal 3 15 17" xfId="19578"/>
    <cellStyle name="Normal 3 15 17 2" xfId="19579"/>
    <cellStyle name="Normal 3 15 17 2 2" xfId="19580"/>
    <cellStyle name="Normal 3 15 17 2 3" xfId="19581"/>
    <cellStyle name="Normal 3 15 17 3" xfId="19582"/>
    <cellStyle name="Normal 3 15 17 3 2" xfId="19583"/>
    <cellStyle name="Normal 3 15 17 3 3" xfId="19584"/>
    <cellStyle name="Normal 3 15 17 4" xfId="19585"/>
    <cellStyle name="Normal 3 15 17 5" xfId="19586"/>
    <cellStyle name="Normal 3 15 18" xfId="19587"/>
    <cellStyle name="Normal 3 15 18 2" xfId="19588"/>
    <cellStyle name="Normal 3 15 18 2 2" xfId="19589"/>
    <cellStyle name="Normal 3 15 18 2 3" xfId="19590"/>
    <cellStyle name="Normal 3 15 18 3" xfId="19591"/>
    <cellStyle name="Normal 3 15 18 3 2" xfId="19592"/>
    <cellStyle name="Normal 3 15 18 3 3" xfId="19593"/>
    <cellStyle name="Normal 3 15 18 4" xfId="19594"/>
    <cellStyle name="Normal 3 15 18 5" xfId="19595"/>
    <cellStyle name="Normal 3 15 19" xfId="19596"/>
    <cellStyle name="Normal 3 15 19 2" xfId="19597"/>
    <cellStyle name="Normal 3 15 19 2 2" xfId="19598"/>
    <cellStyle name="Normal 3 15 19 2 3" xfId="19599"/>
    <cellStyle name="Normal 3 15 19 3" xfId="19600"/>
    <cellStyle name="Normal 3 15 19 3 2" xfId="19601"/>
    <cellStyle name="Normal 3 15 19 3 3" xfId="19602"/>
    <cellStyle name="Normal 3 15 19 4" xfId="19603"/>
    <cellStyle name="Normal 3 15 19 5" xfId="19604"/>
    <cellStyle name="Normal 3 15 2" xfId="19605"/>
    <cellStyle name="Normal 3 15 2 2" xfId="19606"/>
    <cellStyle name="Normal 3 15 2 2 2" xfId="19607"/>
    <cellStyle name="Normal 3 15 2 2 3" xfId="19608"/>
    <cellStyle name="Normal 3 15 2 3" xfId="19609"/>
    <cellStyle name="Normal 3 15 2 3 2" xfId="19610"/>
    <cellStyle name="Normal 3 15 2 3 3" xfId="19611"/>
    <cellStyle name="Normal 3 15 2 4" xfId="19612"/>
    <cellStyle name="Normal 3 15 2 5" xfId="19613"/>
    <cellStyle name="Normal 3 15 20" xfId="19614"/>
    <cellStyle name="Normal 3 15 20 2" xfId="19615"/>
    <cellStyle name="Normal 3 15 20 2 2" xfId="19616"/>
    <cellStyle name="Normal 3 15 20 2 3" xfId="19617"/>
    <cellStyle name="Normal 3 15 20 3" xfId="19618"/>
    <cellStyle name="Normal 3 15 20 3 2" xfId="19619"/>
    <cellStyle name="Normal 3 15 20 3 3" xfId="19620"/>
    <cellStyle name="Normal 3 15 20 4" xfId="19621"/>
    <cellStyle name="Normal 3 15 20 5" xfId="19622"/>
    <cellStyle name="Normal 3 15 21" xfId="19623"/>
    <cellStyle name="Normal 3 15 21 2" xfId="19624"/>
    <cellStyle name="Normal 3 15 21 2 2" xfId="19625"/>
    <cellStyle name="Normal 3 15 21 2 3" xfId="19626"/>
    <cellStyle name="Normal 3 15 21 3" xfId="19627"/>
    <cellStyle name="Normal 3 15 21 3 2" xfId="19628"/>
    <cellStyle name="Normal 3 15 21 3 3" xfId="19629"/>
    <cellStyle name="Normal 3 15 21 4" xfId="19630"/>
    <cellStyle name="Normal 3 15 21 5" xfId="19631"/>
    <cellStyle name="Normal 3 15 22" xfId="19632"/>
    <cellStyle name="Normal 3 15 22 2" xfId="19633"/>
    <cellStyle name="Normal 3 15 22 2 2" xfId="19634"/>
    <cellStyle name="Normal 3 15 22 2 3" xfId="19635"/>
    <cellStyle name="Normal 3 15 22 3" xfId="19636"/>
    <cellStyle name="Normal 3 15 22 3 2" xfId="19637"/>
    <cellStyle name="Normal 3 15 22 3 3" xfId="19638"/>
    <cellStyle name="Normal 3 15 22 4" xfId="19639"/>
    <cellStyle name="Normal 3 15 22 5" xfId="19640"/>
    <cellStyle name="Normal 3 15 23" xfId="19641"/>
    <cellStyle name="Normal 3 15 23 2" xfId="19642"/>
    <cellStyle name="Normal 3 15 23 2 2" xfId="19643"/>
    <cellStyle name="Normal 3 15 23 2 3" xfId="19644"/>
    <cellStyle name="Normal 3 15 23 3" xfId="19645"/>
    <cellStyle name="Normal 3 15 23 3 2" xfId="19646"/>
    <cellStyle name="Normal 3 15 23 3 3" xfId="19647"/>
    <cellStyle name="Normal 3 15 23 4" xfId="19648"/>
    <cellStyle name="Normal 3 15 23 5" xfId="19649"/>
    <cellStyle name="Normal 3 15 24" xfId="19650"/>
    <cellStyle name="Normal 3 15 24 2" xfId="19651"/>
    <cellStyle name="Normal 3 15 24 3" xfId="19652"/>
    <cellStyle name="Normal 3 15 25" xfId="19653"/>
    <cellStyle name="Normal 3 15 25 2" xfId="19654"/>
    <cellStyle name="Normal 3 15 25 3" xfId="19655"/>
    <cellStyle name="Normal 3 15 26" xfId="19656"/>
    <cellStyle name="Normal 3 15 27" xfId="19657"/>
    <cellStyle name="Normal 3 15 3" xfId="19658"/>
    <cellStyle name="Normal 3 15 3 2" xfId="19659"/>
    <cellStyle name="Normal 3 15 3 2 2" xfId="19660"/>
    <cellStyle name="Normal 3 15 3 2 3" xfId="19661"/>
    <cellStyle name="Normal 3 15 3 3" xfId="19662"/>
    <cellStyle name="Normal 3 15 3 3 2" xfId="19663"/>
    <cellStyle name="Normal 3 15 3 3 3" xfId="19664"/>
    <cellStyle name="Normal 3 15 3 4" xfId="19665"/>
    <cellStyle name="Normal 3 15 3 5" xfId="19666"/>
    <cellStyle name="Normal 3 15 4" xfId="19667"/>
    <cellStyle name="Normal 3 15 4 2" xfId="19668"/>
    <cellStyle name="Normal 3 15 4 2 2" xfId="19669"/>
    <cellStyle name="Normal 3 15 4 2 3" xfId="19670"/>
    <cellStyle name="Normal 3 15 4 3" xfId="19671"/>
    <cellStyle name="Normal 3 15 4 3 2" xfId="19672"/>
    <cellStyle name="Normal 3 15 4 3 3" xfId="19673"/>
    <cellStyle name="Normal 3 15 4 4" xfId="19674"/>
    <cellStyle name="Normal 3 15 4 5" xfId="19675"/>
    <cellStyle name="Normal 3 15 5" xfId="19676"/>
    <cellStyle name="Normal 3 15 5 2" xfId="19677"/>
    <cellStyle name="Normal 3 15 5 2 2" xfId="19678"/>
    <cellStyle name="Normal 3 15 5 2 3" xfId="19679"/>
    <cellStyle name="Normal 3 15 5 3" xfId="19680"/>
    <cellStyle name="Normal 3 15 5 3 2" xfId="19681"/>
    <cellStyle name="Normal 3 15 5 3 3" xfId="19682"/>
    <cellStyle name="Normal 3 15 5 4" xfId="19683"/>
    <cellStyle name="Normal 3 15 5 5" xfId="19684"/>
    <cellStyle name="Normal 3 15 6" xfId="19685"/>
    <cellStyle name="Normal 3 15 6 2" xfId="19686"/>
    <cellStyle name="Normal 3 15 6 2 2" xfId="19687"/>
    <cellStyle name="Normal 3 15 6 2 3" xfId="19688"/>
    <cellStyle name="Normal 3 15 6 3" xfId="19689"/>
    <cellStyle name="Normal 3 15 6 3 2" xfId="19690"/>
    <cellStyle name="Normal 3 15 6 3 3" xfId="19691"/>
    <cellStyle name="Normal 3 15 6 4" xfId="19692"/>
    <cellStyle name="Normal 3 15 6 5" xfId="19693"/>
    <cellStyle name="Normal 3 15 7" xfId="19694"/>
    <cellStyle name="Normal 3 15 7 2" xfId="19695"/>
    <cellStyle name="Normal 3 15 7 2 2" xfId="19696"/>
    <cellStyle name="Normal 3 15 7 2 3" xfId="19697"/>
    <cellStyle name="Normal 3 15 7 3" xfId="19698"/>
    <cellStyle name="Normal 3 15 7 3 2" xfId="19699"/>
    <cellStyle name="Normal 3 15 7 3 3" xfId="19700"/>
    <cellStyle name="Normal 3 15 7 4" xfId="19701"/>
    <cellStyle name="Normal 3 15 7 5" xfId="19702"/>
    <cellStyle name="Normal 3 15 8" xfId="19703"/>
    <cellStyle name="Normal 3 15 8 2" xfId="19704"/>
    <cellStyle name="Normal 3 15 8 2 2" xfId="19705"/>
    <cellStyle name="Normal 3 15 8 2 3" xfId="19706"/>
    <cellStyle name="Normal 3 15 8 3" xfId="19707"/>
    <cellStyle name="Normal 3 15 8 3 2" xfId="19708"/>
    <cellStyle name="Normal 3 15 8 3 3" xfId="19709"/>
    <cellStyle name="Normal 3 15 8 4" xfId="19710"/>
    <cellStyle name="Normal 3 15 8 5" xfId="19711"/>
    <cellStyle name="Normal 3 15 9" xfId="19712"/>
    <cellStyle name="Normal 3 15 9 2" xfId="19713"/>
    <cellStyle name="Normal 3 15 9 2 2" xfId="19714"/>
    <cellStyle name="Normal 3 15 9 2 3" xfId="19715"/>
    <cellStyle name="Normal 3 15 9 3" xfId="19716"/>
    <cellStyle name="Normal 3 15 9 3 2" xfId="19717"/>
    <cellStyle name="Normal 3 15 9 3 3" xfId="19718"/>
    <cellStyle name="Normal 3 15 9 4" xfId="19719"/>
    <cellStyle name="Normal 3 15 9 5" xfId="19720"/>
    <cellStyle name="Normal 3 150" xfId="19721"/>
    <cellStyle name="Normal 3 150 10" xfId="19722"/>
    <cellStyle name="Normal 3 150 11" xfId="19723"/>
    <cellStyle name="Normal 3 150 12" xfId="19724"/>
    <cellStyle name="Normal 3 150 12 2" xfId="19725"/>
    <cellStyle name="Normal 3 150 13" xfId="19726"/>
    <cellStyle name="Normal 3 150 14" xfId="19727"/>
    <cellStyle name="Normal 3 150 15" xfId="19728"/>
    <cellStyle name="Normal 3 150 2" xfId="19729"/>
    <cellStyle name="Normal 3 150 2 2" xfId="19730"/>
    <cellStyle name="Normal 3 150 2 2 2" xfId="19731"/>
    <cellStyle name="Normal 3 150 2 2 2 2" xfId="19732"/>
    <cellStyle name="Normal 3 150 2 2 2 2 2" xfId="19733"/>
    <cellStyle name="Normal 3 150 2 2 2 2 2 2" xfId="19734"/>
    <cellStyle name="Normal 3 150 2 2 2 2 3" xfId="19735"/>
    <cellStyle name="Normal 3 150 2 2 2 2 4" xfId="19736"/>
    <cellStyle name="Normal 3 150 2 2 2 2 5" xfId="19737"/>
    <cellStyle name="Normal 3 150 2 2 2 3" xfId="19738"/>
    <cellStyle name="Normal 3 150 2 2 2 3 2" xfId="19739"/>
    <cellStyle name="Normal 3 150 2 2 2 4" xfId="19740"/>
    <cellStyle name="Normal 3 150 2 2 2 5" xfId="19741"/>
    <cellStyle name="Normal 3 150 2 2 3" xfId="19742"/>
    <cellStyle name="Normal 3 150 2 2 4" xfId="19743"/>
    <cellStyle name="Normal 3 150 2 2 5" xfId="19744"/>
    <cellStyle name="Normal 3 150 2 2 6" xfId="19745"/>
    <cellStyle name="Normal 3 150 2 2 6 2" xfId="19746"/>
    <cellStyle name="Normal 3 150 2 2 7" xfId="19747"/>
    <cellStyle name="Normal 3 150 2 2 8" xfId="19748"/>
    <cellStyle name="Normal 3 150 2 2 9" xfId="19749"/>
    <cellStyle name="Normal 3 150 2 3" xfId="19750"/>
    <cellStyle name="Normal 3 150 2 3 2" xfId="19751"/>
    <cellStyle name="Normal 3 150 2 3 2 2" xfId="19752"/>
    <cellStyle name="Normal 3 150 2 3 2 2 2" xfId="19753"/>
    <cellStyle name="Normal 3 150 2 3 2 3" xfId="19754"/>
    <cellStyle name="Normal 3 150 2 3 2 4" xfId="19755"/>
    <cellStyle name="Normal 3 150 2 3 2 5" xfId="19756"/>
    <cellStyle name="Normal 3 150 2 3 3" xfId="19757"/>
    <cellStyle name="Normal 3 150 2 3 3 2" xfId="19758"/>
    <cellStyle name="Normal 3 150 2 3 4" xfId="19759"/>
    <cellStyle name="Normal 3 150 2 3 5" xfId="19760"/>
    <cellStyle name="Normal 3 150 2 4" xfId="19761"/>
    <cellStyle name="Normal 3 150 2 5" xfId="19762"/>
    <cellStyle name="Normal 3 150 2 6" xfId="19763"/>
    <cellStyle name="Normal 3 150 2 6 2" xfId="19764"/>
    <cellStyle name="Normal 3 150 2 7" xfId="19765"/>
    <cellStyle name="Normal 3 150 2 8" xfId="19766"/>
    <cellStyle name="Normal 3 150 2 9" xfId="19767"/>
    <cellStyle name="Normal 3 150 3" xfId="19768"/>
    <cellStyle name="Normal 3 150 4" xfId="19769"/>
    <cellStyle name="Normal 3 150 5" xfId="19770"/>
    <cellStyle name="Normal 3 150 6" xfId="19771"/>
    <cellStyle name="Normal 3 150 7" xfId="19772"/>
    <cellStyle name="Normal 3 150 8" xfId="19773"/>
    <cellStyle name="Normal 3 150 8 2" xfId="19774"/>
    <cellStyle name="Normal 3 150 8 2 2" xfId="19775"/>
    <cellStyle name="Normal 3 150 8 2 2 2" xfId="19776"/>
    <cellStyle name="Normal 3 150 8 2 3" xfId="19777"/>
    <cellStyle name="Normal 3 150 8 2 4" xfId="19778"/>
    <cellStyle name="Normal 3 150 8 2 5" xfId="19779"/>
    <cellStyle name="Normal 3 150 8 3" xfId="19780"/>
    <cellStyle name="Normal 3 150 8 3 2" xfId="19781"/>
    <cellStyle name="Normal 3 150 8 4" xfId="19782"/>
    <cellStyle name="Normal 3 150 8 5" xfId="19783"/>
    <cellStyle name="Normal 3 150 9" xfId="19784"/>
    <cellStyle name="Normal 3 151" xfId="19785"/>
    <cellStyle name="Normal 3 152" xfId="19786"/>
    <cellStyle name="Normal 3 152 2" xfId="19787"/>
    <cellStyle name="Normal 3 152 2 2" xfId="19788"/>
    <cellStyle name="Normal 3 152 2 2 2" xfId="19789"/>
    <cellStyle name="Normal 3 152 2 2 2 2" xfId="19790"/>
    <cellStyle name="Normal 3 152 2 2 2 2 2" xfId="19791"/>
    <cellStyle name="Normal 3 152 2 2 2 3" xfId="19792"/>
    <cellStyle name="Normal 3 152 2 2 2 4" xfId="19793"/>
    <cellStyle name="Normal 3 152 2 2 2 5" xfId="19794"/>
    <cellStyle name="Normal 3 152 2 2 3" xfId="19795"/>
    <cellStyle name="Normal 3 152 2 2 3 2" xfId="19796"/>
    <cellStyle name="Normal 3 152 2 2 4" xfId="19797"/>
    <cellStyle name="Normal 3 152 2 2 5" xfId="19798"/>
    <cellStyle name="Normal 3 152 2 3" xfId="19799"/>
    <cellStyle name="Normal 3 152 2 3 2" xfId="19800"/>
    <cellStyle name="Normal 3 152 2 3 3" xfId="19801"/>
    <cellStyle name="Normal 3 152 2 3 4" xfId="19802"/>
    <cellStyle name="Normal 3 152 2 3 5" xfId="19803"/>
    <cellStyle name="Normal 3 152 2 4" xfId="19804"/>
    <cellStyle name="Normal 3 152 2 5" xfId="19805"/>
    <cellStyle name="Normal 3 152 2 6" xfId="19806"/>
    <cellStyle name="Normal 3 152 2 6 2" xfId="19807"/>
    <cellStyle name="Normal 3 152 2 7" xfId="19808"/>
    <cellStyle name="Normal 3 152 2 8" xfId="19809"/>
    <cellStyle name="Normal 3 152 2 9" xfId="19810"/>
    <cellStyle name="Normal 3 152 3" xfId="19811"/>
    <cellStyle name="Normal 3 152 3 2" xfId="19812"/>
    <cellStyle name="Normal 3 152 3 2 2" xfId="19813"/>
    <cellStyle name="Normal 3 152 3 2 2 2" xfId="19814"/>
    <cellStyle name="Normal 3 152 3 2 3" xfId="19815"/>
    <cellStyle name="Normal 3 152 3 2 4" xfId="19816"/>
    <cellStyle name="Normal 3 152 3 2 5" xfId="19817"/>
    <cellStyle name="Normal 3 152 3 3" xfId="19818"/>
    <cellStyle name="Normal 3 152 3 3 2" xfId="19819"/>
    <cellStyle name="Normal 3 152 3 4" xfId="19820"/>
    <cellStyle name="Normal 3 152 3 5" xfId="19821"/>
    <cellStyle name="Normal 3 152 4" xfId="19822"/>
    <cellStyle name="Normal 3 152 5" xfId="19823"/>
    <cellStyle name="Normal 3 152 6" xfId="19824"/>
    <cellStyle name="Normal 3 152 6 2" xfId="19825"/>
    <cellStyle name="Normal 3 152 7" xfId="19826"/>
    <cellStyle name="Normal 3 152 8" xfId="19827"/>
    <cellStyle name="Normal 3 152 9" xfId="19828"/>
    <cellStyle name="Normal 3 153" xfId="19829"/>
    <cellStyle name="Normal 3 153 2" xfId="19830"/>
    <cellStyle name="Normal 3 153 3" xfId="19831"/>
    <cellStyle name="Normal 3 153 4" xfId="19832"/>
    <cellStyle name="Normal 3 153 5" xfId="19833"/>
    <cellStyle name="Normal 3 153 6" xfId="19834"/>
    <cellStyle name="Normal 3 153 7" xfId="19835"/>
    <cellStyle name="Normal 3 154" xfId="19836"/>
    <cellStyle name="Normal 3 154 2" xfId="19837"/>
    <cellStyle name="Normal 3 154 3" xfId="19838"/>
    <cellStyle name="Normal 3 154 4" xfId="19839"/>
    <cellStyle name="Normal 3 154 5" xfId="19840"/>
    <cellStyle name="Normal 3 154 6" xfId="19841"/>
    <cellStyle name="Normal 3 154 7" xfId="19842"/>
    <cellStyle name="Normal 3 155" xfId="19843"/>
    <cellStyle name="Normal 3 155 2" xfId="19844"/>
    <cellStyle name="Normal 3 155 3" xfId="19845"/>
    <cellStyle name="Normal 3 155 4" xfId="19846"/>
    <cellStyle name="Normal 3 155 5" xfId="19847"/>
    <cellStyle name="Normal 3 155 6" xfId="19848"/>
    <cellStyle name="Normal 3 155 7" xfId="19849"/>
    <cellStyle name="Normal 3 156" xfId="19850"/>
    <cellStyle name="Normal 3 156 2" xfId="19851"/>
    <cellStyle name="Normal 3 156 3" xfId="19852"/>
    <cellStyle name="Normal 3 156 4" xfId="19853"/>
    <cellStyle name="Normal 3 156 5" xfId="19854"/>
    <cellStyle name="Normal 3 156 6" xfId="19855"/>
    <cellStyle name="Normal 3 156 7" xfId="19856"/>
    <cellStyle name="Normal 3 157" xfId="19857"/>
    <cellStyle name="Normal 3 157 2" xfId="19858"/>
    <cellStyle name="Normal 3 157 2 2" xfId="19859"/>
    <cellStyle name="Normal 3 157 2 2 2" xfId="19860"/>
    <cellStyle name="Normal 3 157 2 3" xfId="19861"/>
    <cellStyle name="Normal 3 157 2 4" xfId="19862"/>
    <cellStyle name="Normal 3 157 2 5" xfId="19863"/>
    <cellStyle name="Normal 3 157 3" xfId="19864"/>
    <cellStyle name="Normal 3 157 3 2" xfId="19865"/>
    <cellStyle name="Normal 3 157 4" xfId="19866"/>
    <cellStyle name="Normal 3 157 5" xfId="19867"/>
    <cellStyle name="Normal 3 158" xfId="19868"/>
    <cellStyle name="Normal 3 158 2" xfId="19869"/>
    <cellStyle name="Normal 3 158 3" xfId="19870"/>
    <cellStyle name="Normal 3 158 4" xfId="19871"/>
    <cellStyle name="Normal 3 158 5" xfId="19872"/>
    <cellStyle name="Normal 3 159" xfId="19873"/>
    <cellStyle name="Normal 3 16" xfId="19874"/>
    <cellStyle name="Normal 3 16 10" xfId="19875"/>
    <cellStyle name="Normal 3 16 10 2" xfId="19876"/>
    <cellStyle name="Normal 3 16 10 2 2" xfId="19877"/>
    <cellStyle name="Normal 3 16 10 2 3" xfId="19878"/>
    <cellStyle name="Normal 3 16 10 3" xfId="19879"/>
    <cellStyle name="Normal 3 16 10 3 2" xfId="19880"/>
    <cellStyle name="Normal 3 16 10 3 3" xfId="19881"/>
    <cellStyle name="Normal 3 16 10 4" xfId="19882"/>
    <cellStyle name="Normal 3 16 10 5" xfId="19883"/>
    <cellStyle name="Normal 3 16 11" xfId="19884"/>
    <cellStyle name="Normal 3 16 11 2" xfId="19885"/>
    <cellStyle name="Normal 3 16 11 2 2" xfId="19886"/>
    <cellStyle name="Normal 3 16 11 2 3" xfId="19887"/>
    <cellStyle name="Normal 3 16 11 3" xfId="19888"/>
    <cellStyle name="Normal 3 16 11 3 2" xfId="19889"/>
    <cellStyle name="Normal 3 16 11 3 3" xfId="19890"/>
    <cellStyle name="Normal 3 16 11 4" xfId="19891"/>
    <cellStyle name="Normal 3 16 11 5" xfId="19892"/>
    <cellStyle name="Normal 3 16 12" xfId="19893"/>
    <cellStyle name="Normal 3 16 12 2" xfId="19894"/>
    <cellStyle name="Normal 3 16 12 2 2" xfId="19895"/>
    <cellStyle name="Normal 3 16 12 2 3" xfId="19896"/>
    <cellStyle name="Normal 3 16 12 3" xfId="19897"/>
    <cellStyle name="Normal 3 16 12 3 2" xfId="19898"/>
    <cellStyle name="Normal 3 16 12 3 3" xfId="19899"/>
    <cellStyle name="Normal 3 16 12 4" xfId="19900"/>
    <cellStyle name="Normal 3 16 12 5" xfId="19901"/>
    <cellStyle name="Normal 3 16 13" xfId="19902"/>
    <cellStyle name="Normal 3 16 13 2" xfId="19903"/>
    <cellStyle name="Normal 3 16 13 2 2" xfId="19904"/>
    <cellStyle name="Normal 3 16 13 2 3" xfId="19905"/>
    <cellStyle name="Normal 3 16 13 3" xfId="19906"/>
    <cellStyle name="Normal 3 16 13 3 2" xfId="19907"/>
    <cellStyle name="Normal 3 16 13 3 3" xfId="19908"/>
    <cellStyle name="Normal 3 16 13 4" xfId="19909"/>
    <cellStyle name="Normal 3 16 13 5" xfId="19910"/>
    <cellStyle name="Normal 3 16 14" xfId="19911"/>
    <cellStyle name="Normal 3 16 14 2" xfId="19912"/>
    <cellStyle name="Normal 3 16 14 2 2" xfId="19913"/>
    <cellStyle name="Normal 3 16 14 2 3" xfId="19914"/>
    <cellStyle name="Normal 3 16 14 3" xfId="19915"/>
    <cellStyle name="Normal 3 16 14 3 2" xfId="19916"/>
    <cellStyle name="Normal 3 16 14 3 3" xfId="19917"/>
    <cellStyle name="Normal 3 16 14 4" xfId="19918"/>
    <cellStyle name="Normal 3 16 14 5" xfId="19919"/>
    <cellStyle name="Normal 3 16 15" xfId="19920"/>
    <cellStyle name="Normal 3 16 15 2" xfId="19921"/>
    <cellStyle name="Normal 3 16 15 2 2" xfId="19922"/>
    <cellStyle name="Normal 3 16 15 2 3" xfId="19923"/>
    <cellStyle name="Normal 3 16 15 3" xfId="19924"/>
    <cellStyle name="Normal 3 16 15 3 2" xfId="19925"/>
    <cellStyle name="Normal 3 16 15 3 3" xfId="19926"/>
    <cellStyle name="Normal 3 16 15 4" xfId="19927"/>
    <cellStyle name="Normal 3 16 15 5" xfId="19928"/>
    <cellStyle name="Normal 3 16 16" xfId="19929"/>
    <cellStyle name="Normal 3 16 16 2" xfId="19930"/>
    <cellStyle name="Normal 3 16 16 2 2" xfId="19931"/>
    <cellStyle name="Normal 3 16 16 2 3" xfId="19932"/>
    <cellStyle name="Normal 3 16 16 3" xfId="19933"/>
    <cellStyle name="Normal 3 16 16 3 2" xfId="19934"/>
    <cellStyle name="Normal 3 16 16 3 3" xfId="19935"/>
    <cellStyle name="Normal 3 16 16 4" xfId="19936"/>
    <cellStyle name="Normal 3 16 16 5" xfId="19937"/>
    <cellStyle name="Normal 3 16 17" xfId="19938"/>
    <cellStyle name="Normal 3 16 17 2" xfId="19939"/>
    <cellStyle name="Normal 3 16 17 2 2" xfId="19940"/>
    <cellStyle name="Normal 3 16 17 2 3" xfId="19941"/>
    <cellStyle name="Normal 3 16 17 3" xfId="19942"/>
    <cellStyle name="Normal 3 16 17 3 2" xfId="19943"/>
    <cellStyle name="Normal 3 16 17 3 3" xfId="19944"/>
    <cellStyle name="Normal 3 16 17 4" xfId="19945"/>
    <cellStyle name="Normal 3 16 17 5" xfId="19946"/>
    <cellStyle name="Normal 3 16 18" xfId="19947"/>
    <cellStyle name="Normal 3 16 18 2" xfId="19948"/>
    <cellStyle name="Normal 3 16 18 2 2" xfId="19949"/>
    <cellStyle name="Normal 3 16 18 2 3" xfId="19950"/>
    <cellStyle name="Normal 3 16 18 3" xfId="19951"/>
    <cellStyle name="Normal 3 16 18 3 2" xfId="19952"/>
    <cellStyle name="Normal 3 16 18 3 3" xfId="19953"/>
    <cellStyle name="Normal 3 16 18 4" xfId="19954"/>
    <cellStyle name="Normal 3 16 18 5" xfId="19955"/>
    <cellStyle name="Normal 3 16 19" xfId="19956"/>
    <cellStyle name="Normal 3 16 19 2" xfId="19957"/>
    <cellStyle name="Normal 3 16 19 2 2" xfId="19958"/>
    <cellStyle name="Normal 3 16 19 2 3" xfId="19959"/>
    <cellStyle name="Normal 3 16 19 3" xfId="19960"/>
    <cellStyle name="Normal 3 16 19 3 2" xfId="19961"/>
    <cellStyle name="Normal 3 16 19 3 3" xfId="19962"/>
    <cellStyle name="Normal 3 16 19 4" xfId="19963"/>
    <cellStyle name="Normal 3 16 19 5" xfId="19964"/>
    <cellStyle name="Normal 3 16 2" xfId="19965"/>
    <cellStyle name="Normal 3 16 2 2" xfId="19966"/>
    <cellStyle name="Normal 3 16 2 2 2" xfId="19967"/>
    <cellStyle name="Normal 3 16 2 2 3" xfId="19968"/>
    <cellStyle name="Normal 3 16 2 3" xfId="19969"/>
    <cellStyle name="Normal 3 16 2 3 2" xfId="19970"/>
    <cellStyle name="Normal 3 16 2 3 3" xfId="19971"/>
    <cellStyle name="Normal 3 16 2 4" xfId="19972"/>
    <cellStyle name="Normal 3 16 2 5" xfId="19973"/>
    <cellStyle name="Normal 3 16 20" xfId="19974"/>
    <cellStyle name="Normal 3 16 20 2" xfId="19975"/>
    <cellStyle name="Normal 3 16 20 2 2" xfId="19976"/>
    <cellStyle name="Normal 3 16 20 2 3" xfId="19977"/>
    <cellStyle name="Normal 3 16 20 3" xfId="19978"/>
    <cellStyle name="Normal 3 16 20 3 2" xfId="19979"/>
    <cellStyle name="Normal 3 16 20 3 3" xfId="19980"/>
    <cellStyle name="Normal 3 16 20 4" xfId="19981"/>
    <cellStyle name="Normal 3 16 20 5" xfId="19982"/>
    <cellStyle name="Normal 3 16 21" xfId="19983"/>
    <cellStyle name="Normal 3 16 21 2" xfId="19984"/>
    <cellStyle name="Normal 3 16 21 2 2" xfId="19985"/>
    <cellStyle name="Normal 3 16 21 2 3" xfId="19986"/>
    <cellStyle name="Normal 3 16 21 3" xfId="19987"/>
    <cellStyle name="Normal 3 16 21 3 2" xfId="19988"/>
    <cellStyle name="Normal 3 16 21 3 3" xfId="19989"/>
    <cellStyle name="Normal 3 16 21 4" xfId="19990"/>
    <cellStyle name="Normal 3 16 21 5" xfId="19991"/>
    <cellStyle name="Normal 3 16 22" xfId="19992"/>
    <cellStyle name="Normal 3 16 22 2" xfId="19993"/>
    <cellStyle name="Normal 3 16 22 2 2" xfId="19994"/>
    <cellStyle name="Normal 3 16 22 2 3" xfId="19995"/>
    <cellStyle name="Normal 3 16 22 3" xfId="19996"/>
    <cellStyle name="Normal 3 16 22 3 2" xfId="19997"/>
    <cellStyle name="Normal 3 16 22 3 3" xfId="19998"/>
    <cellStyle name="Normal 3 16 22 4" xfId="19999"/>
    <cellStyle name="Normal 3 16 22 5" xfId="20000"/>
    <cellStyle name="Normal 3 16 23" xfId="20001"/>
    <cellStyle name="Normal 3 16 23 2" xfId="20002"/>
    <cellStyle name="Normal 3 16 23 2 2" xfId="20003"/>
    <cellStyle name="Normal 3 16 23 2 3" xfId="20004"/>
    <cellStyle name="Normal 3 16 23 3" xfId="20005"/>
    <cellStyle name="Normal 3 16 23 3 2" xfId="20006"/>
    <cellStyle name="Normal 3 16 23 3 3" xfId="20007"/>
    <cellStyle name="Normal 3 16 23 4" xfId="20008"/>
    <cellStyle name="Normal 3 16 23 5" xfId="20009"/>
    <cellStyle name="Normal 3 16 24" xfId="20010"/>
    <cellStyle name="Normal 3 16 24 2" xfId="20011"/>
    <cellStyle name="Normal 3 16 24 3" xfId="20012"/>
    <cellStyle name="Normal 3 16 25" xfId="20013"/>
    <cellStyle name="Normal 3 16 25 2" xfId="20014"/>
    <cellStyle name="Normal 3 16 25 3" xfId="20015"/>
    <cellStyle name="Normal 3 16 26" xfId="20016"/>
    <cellStyle name="Normal 3 16 27" xfId="20017"/>
    <cellStyle name="Normal 3 16 3" xfId="20018"/>
    <cellStyle name="Normal 3 16 3 2" xfId="20019"/>
    <cellStyle name="Normal 3 16 3 2 2" xfId="20020"/>
    <cellStyle name="Normal 3 16 3 2 3" xfId="20021"/>
    <cellStyle name="Normal 3 16 3 3" xfId="20022"/>
    <cellStyle name="Normal 3 16 3 3 2" xfId="20023"/>
    <cellStyle name="Normal 3 16 3 3 3" xfId="20024"/>
    <cellStyle name="Normal 3 16 3 4" xfId="20025"/>
    <cellStyle name="Normal 3 16 3 5" xfId="20026"/>
    <cellStyle name="Normal 3 16 4" xfId="20027"/>
    <cellStyle name="Normal 3 16 4 2" xfId="20028"/>
    <cellStyle name="Normal 3 16 4 2 2" xfId="20029"/>
    <cellStyle name="Normal 3 16 4 2 3" xfId="20030"/>
    <cellStyle name="Normal 3 16 4 3" xfId="20031"/>
    <cellStyle name="Normal 3 16 4 3 2" xfId="20032"/>
    <cellStyle name="Normal 3 16 4 3 3" xfId="20033"/>
    <cellStyle name="Normal 3 16 4 4" xfId="20034"/>
    <cellStyle name="Normal 3 16 4 5" xfId="20035"/>
    <cellStyle name="Normal 3 16 5" xfId="20036"/>
    <cellStyle name="Normal 3 16 5 2" xfId="20037"/>
    <cellStyle name="Normal 3 16 5 2 2" xfId="20038"/>
    <cellStyle name="Normal 3 16 5 2 3" xfId="20039"/>
    <cellStyle name="Normal 3 16 5 3" xfId="20040"/>
    <cellStyle name="Normal 3 16 5 3 2" xfId="20041"/>
    <cellStyle name="Normal 3 16 5 3 3" xfId="20042"/>
    <cellStyle name="Normal 3 16 5 4" xfId="20043"/>
    <cellStyle name="Normal 3 16 5 5" xfId="20044"/>
    <cellStyle name="Normal 3 16 6" xfId="20045"/>
    <cellStyle name="Normal 3 16 6 2" xfId="20046"/>
    <cellStyle name="Normal 3 16 6 2 2" xfId="20047"/>
    <cellStyle name="Normal 3 16 6 2 3" xfId="20048"/>
    <cellStyle name="Normal 3 16 6 3" xfId="20049"/>
    <cellStyle name="Normal 3 16 6 3 2" xfId="20050"/>
    <cellStyle name="Normal 3 16 6 3 3" xfId="20051"/>
    <cellStyle name="Normal 3 16 6 4" xfId="20052"/>
    <cellStyle name="Normal 3 16 6 5" xfId="20053"/>
    <cellStyle name="Normal 3 16 7" xfId="20054"/>
    <cellStyle name="Normal 3 16 7 2" xfId="20055"/>
    <cellStyle name="Normal 3 16 7 2 2" xfId="20056"/>
    <cellStyle name="Normal 3 16 7 2 3" xfId="20057"/>
    <cellStyle name="Normal 3 16 7 3" xfId="20058"/>
    <cellStyle name="Normal 3 16 7 3 2" xfId="20059"/>
    <cellStyle name="Normal 3 16 7 3 3" xfId="20060"/>
    <cellStyle name="Normal 3 16 7 4" xfId="20061"/>
    <cellStyle name="Normal 3 16 7 5" xfId="20062"/>
    <cellStyle name="Normal 3 16 8" xfId="20063"/>
    <cellStyle name="Normal 3 16 8 2" xfId="20064"/>
    <cellStyle name="Normal 3 16 8 2 2" xfId="20065"/>
    <cellStyle name="Normal 3 16 8 2 3" xfId="20066"/>
    <cellStyle name="Normal 3 16 8 3" xfId="20067"/>
    <cellStyle name="Normal 3 16 8 3 2" xfId="20068"/>
    <cellStyle name="Normal 3 16 8 3 3" xfId="20069"/>
    <cellStyle name="Normal 3 16 8 4" xfId="20070"/>
    <cellStyle name="Normal 3 16 8 5" xfId="20071"/>
    <cellStyle name="Normal 3 16 9" xfId="20072"/>
    <cellStyle name="Normal 3 16 9 2" xfId="20073"/>
    <cellStyle name="Normal 3 16 9 2 2" xfId="20074"/>
    <cellStyle name="Normal 3 16 9 2 3" xfId="20075"/>
    <cellStyle name="Normal 3 16 9 3" xfId="20076"/>
    <cellStyle name="Normal 3 16 9 3 2" xfId="20077"/>
    <cellStyle name="Normal 3 16 9 3 3" xfId="20078"/>
    <cellStyle name="Normal 3 16 9 4" xfId="20079"/>
    <cellStyle name="Normal 3 16 9 5" xfId="20080"/>
    <cellStyle name="Normal 3 160" xfId="20081"/>
    <cellStyle name="Normal 3 161" xfId="20082"/>
    <cellStyle name="Normal 3 162" xfId="20083"/>
    <cellStyle name="Normal 3 163" xfId="20084"/>
    <cellStyle name="Normal 3 164" xfId="20085"/>
    <cellStyle name="Normal 3 165" xfId="20086"/>
    <cellStyle name="Normal 3 166" xfId="20087"/>
    <cellStyle name="Normal 3 167" xfId="20088"/>
    <cellStyle name="Normal 3 168" xfId="20089"/>
    <cellStyle name="Normal 3 169" xfId="20090"/>
    <cellStyle name="Normal 3 17" xfId="20091"/>
    <cellStyle name="Normal 3 17 10" xfId="20092"/>
    <cellStyle name="Normal 3 17 10 2" xfId="20093"/>
    <cellStyle name="Normal 3 17 10 2 2" xfId="20094"/>
    <cellStyle name="Normal 3 17 10 2 3" xfId="20095"/>
    <cellStyle name="Normal 3 17 10 3" xfId="20096"/>
    <cellStyle name="Normal 3 17 10 3 2" xfId="20097"/>
    <cellStyle name="Normal 3 17 10 3 3" xfId="20098"/>
    <cellStyle name="Normal 3 17 10 4" xfId="20099"/>
    <cellStyle name="Normal 3 17 10 5" xfId="20100"/>
    <cellStyle name="Normal 3 17 11" xfId="20101"/>
    <cellStyle name="Normal 3 17 11 2" xfId="20102"/>
    <cellStyle name="Normal 3 17 11 2 2" xfId="20103"/>
    <cellStyle name="Normal 3 17 11 2 3" xfId="20104"/>
    <cellStyle name="Normal 3 17 11 3" xfId="20105"/>
    <cellStyle name="Normal 3 17 11 3 2" xfId="20106"/>
    <cellStyle name="Normal 3 17 11 3 3" xfId="20107"/>
    <cellStyle name="Normal 3 17 11 4" xfId="20108"/>
    <cellStyle name="Normal 3 17 11 5" xfId="20109"/>
    <cellStyle name="Normal 3 17 12" xfId="20110"/>
    <cellStyle name="Normal 3 17 12 2" xfId="20111"/>
    <cellStyle name="Normal 3 17 12 2 2" xfId="20112"/>
    <cellStyle name="Normal 3 17 12 2 3" xfId="20113"/>
    <cellStyle name="Normal 3 17 12 3" xfId="20114"/>
    <cellStyle name="Normal 3 17 12 3 2" xfId="20115"/>
    <cellStyle name="Normal 3 17 12 3 3" xfId="20116"/>
    <cellStyle name="Normal 3 17 12 4" xfId="20117"/>
    <cellStyle name="Normal 3 17 12 5" xfId="20118"/>
    <cellStyle name="Normal 3 17 13" xfId="20119"/>
    <cellStyle name="Normal 3 17 13 2" xfId="20120"/>
    <cellStyle name="Normal 3 17 13 2 2" xfId="20121"/>
    <cellStyle name="Normal 3 17 13 2 3" xfId="20122"/>
    <cellStyle name="Normal 3 17 13 3" xfId="20123"/>
    <cellStyle name="Normal 3 17 13 3 2" xfId="20124"/>
    <cellStyle name="Normal 3 17 13 3 3" xfId="20125"/>
    <cellStyle name="Normal 3 17 13 4" xfId="20126"/>
    <cellStyle name="Normal 3 17 13 5" xfId="20127"/>
    <cellStyle name="Normal 3 17 14" xfId="20128"/>
    <cellStyle name="Normal 3 17 14 2" xfId="20129"/>
    <cellStyle name="Normal 3 17 14 2 2" xfId="20130"/>
    <cellStyle name="Normal 3 17 14 2 3" xfId="20131"/>
    <cellStyle name="Normal 3 17 14 3" xfId="20132"/>
    <cellStyle name="Normal 3 17 14 3 2" xfId="20133"/>
    <cellStyle name="Normal 3 17 14 3 3" xfId="20134"/>
    <cellStyle name="Normal 3 17 14 4" xfId="20135"/>
    <cellStyle name="Normal 3 17 14 5" xfId="20136"/>
    <cellStyle name="Normal 3 17 15" xfId="20137"/>
    <cellStyle name="Normal 3 17 15 2" xfId="20138"/>
    <cellStyle name="Normal 3 17 15 2 2" xfId="20139"/>
    <cellStyle name="Normal 3 17 15 2 3" xfId="20140"/>
    <cellStyle name="Normal 3 17 15 3" xfId="20141"/>
    <cellStyle name="Normal 3 17 15 3 2" xfId="20142"/>
    <cellStyle name="Normal 3 17 15 3 3" xfId="20143"/>
    <cellStyle name="Normal 3 17 15 4" xfId="20144"/>
    <cellStyle name="Normal 3 17 15 5" xfId="20145"/>
    <cellStyle name="Normal 3 17 16" xfId="20146"/>
    <cellStyle name="Normal 3 17 16 2" xfId="20147"/>
    <cellStyle name="Normal 3 17 16 2 2" xfId="20148"/>
    <cellStyle name="Normal 3 17 16 2 3" xfId="20149"/>
    <cellStyle name="Normal 3 17 16 3" xfId="20150"/>
    <cellStyle name="Normal 3 17 16 3 2" xfId="20151"/>
    <cellStyle name="Normal 3 17 16 3 3" xfId="20152"/>
    <cellStyle name="Normal 3 17 16 4" xfId="20153"/>
    <cellStyle name="Normal 3 17 16 5" xfId="20154"/>
    <cellStyle name="Normal 3 17 17" xfId="20155"/>
    <cellStyle name="Normal 3 17 17 2" xfId="20156"/>
    <cellStyle name="Normal 3 17 17 2 2" xfId="20157"/>
    <cellStyle name="Normal 3 17 17 2 3" xfId="20158"/>
    <cellStyle name="Normal 3 17 17 3" xfId="20159"/>
    <cellStyle name="Normal 3 17 17 3 2" xfId="20160"/>
    <cellStyle name="Normal 3 17 17 3 3" xfId="20161"/>
    <cellStyle name="Normal 3 17 17 4" xfId="20162"/>
    <cellStyle name="Normal 3 17 17 5" xfId="20163"/>
    <cellStyle name="Normal 3 17 18" xfId="20164"/>
    <cellStyle name="Normal 3 17 18 2" xfId="20165"/>
    <cellStyle name="Normal 3 17 18 2 2" xfId="20166"/>
    <cellStyle name="Normal 3 17 18 2 3" xfId="20167"/>
    <cellStyle name="Normal 3 17 18 3" xfId="20168"/>
    <cellStyle name="Normal 3 17 18 3 2" xfId="20169"/>
    <cellStyle name="Normal 3 17 18 3 3" xfId="20170"/>
    <cellStyle name="Normal 3 17 18 4" xfId="20171"/>
    <cellStyle name="Normal 3 17 18 5" xfId="20172"/>
    <cellStyle name="Normal 3 17 19" xfId="20173"/>
    <cellStyle name="Normal 3 17 19 2" xfId="20174"/>
    <cellStyle name="Normal 3 17 19 2 2" xfId="20175"/>
    <cellStyle name="Normal 3 17 19 2 3" xfId="20176"/>
    <cellStyle name="Normal 3 17 19 3" xfId="20177"/>
    <cellStyle name="Normal 3 17 19 3 2" xfId="20178"/>
    <cellStyle name="Normal 3 17 19 3 3" xfId="20179"/>
    <cellStyle name="Normal 3 17 19 4" xfId="20180"/>
    <cellStyle name="Normal 3 17 19 5" xfId="20181"/>
    <cellStyle name="Normal 3 17 2" xfId="20182"/>
    <cellStyle name="Normal 3 17 2 2" xfId="20183"/>
    <cellStyle name="Normal 3 17 2 2 2" xfId="20184"/>
    <cellStyle name="Normal 3 17 2 2 3" xfId="20185"/>
    <cellStyle name="Normal 3 17 2 3" xfId="20186"/>
    <cellStyle name="Normal 3 17 2 3 2" xfId="20187"/>
    <cellStyle name="Normal 3 17 2 3 3" xfId="20188"/>
    <cellStyle name="Normal 3 17 2 4" xfId="20189"/>
    <cellStyle name="Normal 3 17 2 5" xfId="20190"/>
    <cellStyle name="Normal 3 17 20" xfId="20191"/>
    <cellStyle name="Normal 3 17 20 2" xfId="20192"/>
    <cellStyle name="Normal 3 17 20 2 2" xfId="20193"/>
    <cellStyle name="Normal 3 17 20 2 3" xfId="20194"/>
    <cellStyle name="Normal 3 17 20 3" xfId="20195"/>
    <cellStyle name="Normal 3 17 20 3 2" xfId="20196"/>
    <cellStyle name="Normal 3 17 20 3 3" xfId="20197"/>
    <cellStyle name="Normal 3 17 20 4" xfId="20198"/>
    <cellStyle name="Normal 3 17 20 5" xfId="20199"/>
    <cellStyle name="Normal 3 17 21" xfId="20200"/>
    <cellStyle name="Normal 3 17 21 2" xfId="20201"/>
    <cellStyle name="Normal 3 17 21 2 2" xfId="20202"/>
    <cellStyle name="Normal 3 17 21 2 3" xfId="20203"/>
    <cellStyle name="Normal 3 17 21 3" xfId="20204"/>
    <cellStyle name="Normal 3 17 21 3 2" xfId="20205"/>
    <cellStyle name="Normal 3 17 21 3 3" xfId="20206"/>
    <cellStyle name="Normal 3 17 21 4" xfId="20207"/>
    <cellStyle name="Normal 3 17 21 5" xfId="20208"/>
    <cellStyle name="Normal 3 17 22" xfId="20209"/>
    <cellStyle name="Normal 3 17 22 2" xfId="20210"/>
    <cellStyle name="Normal 3 17 22 2 2" xfId="20211"/>
    <cellStyle name="Normal 3 17 22 2 3" xfId="20212"/>
    <cellStyle name="Normal 3 17 22 3" xfId="20213"/>
    <cellStyle name="Normal 3 17 22 3 2" xfId="20214"/>
    <cellStyle name="Normal 3 17 22 3 3" xfId="20215"/>
    <cellStyle name="Normal 3 17 22 4" xfId="20216"/>
    <cellStyle name="Normal 3 17 22 5" xfId="20217"/>
    <cellStyle name="Normal 3 17 23" xfId="20218"/>
    <cellStyle name="Normal 3 17 23 2" xfId="20219"/>
    <cellStyle name="Normal 3 17 23 2 2" xfId="20220"/>
    <cellStyle name="Normal 3 17 23 2 3" xfId="20221"/>
    <cellStyle name="Normal 3 17 23 3" xfId="20222"/>
    <cellStyle name="Normal 3 17 23 3 2" xfId="20223"/>
    <cellStyle name="Normal 3 17 23 3 3" xfId="20224"/>
    <cellStyle name="Normal 3 17 23 4" xfId="20225"/>
    <cellStyle name="Normal 3 17 23 5" xfId="20226"/>
    <cellStyle name="Normal 3 17 24" xfId="20227"/>
    <cellStyle name="Normal 3 17 24 2" xfId="20228"/>
    <cellStyle name="Normal 3 17 24 3" xfId="20229"/>
    <cellStyle name="Normal 3 17 25" xfId="20230"/>
    <cellStyle name="Normal 3 17 25 2" xfId="20231"/>
    <cellStyle name="Normal 3 17 25 3" xfId="20232"/>
    <cellStyle name="Normal 3 17 26" xfId="20233"/>
    <cellStyle name="Normal 3 17 27" xfId="20234"/>
    <cellStyle name="Normal 3 17 3" xfId="20235"/>
    <cellStyle name="Normal 3 17 3 2" xfId="20236"/>
    <cellStyle name="Normal 3 17 3 2 2" xfId="20237"/>
    <cellStyle name="Normal 3 17 3 2 3" xfId="20238"/>
    <cellStyle name="Normal 3 17 3 3" xfId="20239"/>
    <cellStyle name="Normal 3 17 3 3 2" xfId="20240"/>
    <cellStyle name="Normal 3 17 3 3 3" xfId="20241"/>
    <cellStyle name="Normal 3 17 3 4" xfId="20242"/>
    <cellStyle name="Normal 3 17 3 5" xfId="20243"/>
    <cellStyle name="Normal 3 17 4" xfId="20244"/>
    <cellStyle name="Normal 3 17 4 2" xfId="20245"/>
    <cellStyle name="Normal 3 17 4 2 2" xfId="20246"/>
    <cellStyle name="Normal 3 17 4 2 3" xfId="20247"/>
    <cellStyle name="Normal 3 17 4 3" xfId="20248"/>
    <cellStyle name="Normal 3 17 4 3 2" xfId="20249"/>
    <cellStyle name="Normal 3 17 4 3 3" xfId="20250"/>
    <cellStyle name="Normal 3 17 4 4" xfId="20251"/>
    <cellStyle name="Normal 3 17 4 5" xfId="20252"/>
    <cellStyle name="Normal 3 17 5" xfId="20253"/>
    <cellStyle name="Normal 3 17 5 2" xfId="20254"/>
    <cellStyle name="Normal 3 17 5 2 2" xfId="20255"/>
    <cellStyle name="Normal 3 17 5 2 3" xfId="20256"/>
    <cellStyle name="Normal 3 17 5 3" xfId="20257"/>
    <cellStyle name="Normal 3 17 5 3 2" xfId="20258"/>
    <cellStyle name="Normal 3 17 5 3 3" xfId="20259"/>
    <cellStyle name="Normal 3 17 5 4" xfId="20260"/>
    <cellStyle name="Normal 3 17 5 5" xfId="20261"/>
    <cellStyle name="Normal 3 17 6" xfId="20262"/>
    <cellStyle name="Normal 3 17 6 2" xfId="20263"/>
    <cellStyle name="Normal 3 17 6 2 2" xfId="20264"/>
    <cellStyle name="Normal 3 17 6 2 3" xfId="20265"/>
    <cellStyle name="Normal 3 17 6 3" xfId="20266"/>
    <cellStyle name="Normal 3 17 6 3 2" xfId="20267"/>
    <cellStyle name="Normal 3 17 6 3 3" xfId="20268"/>
    <cellStyle name="Normal 3 17 6 4" xfId="20269"/>
    <cellStyle name="Normal 3 17 6 5" xfId="20270"/>
    <cellStyle name="Normal 3 17 7" xfId="20271"/>
    <cellStyle name="Normal 3 17 7 2" xfId="20272"/>
    <cellStyle name="Normal 3 17 7 2 2" xfId="20273"/>
    <cellStyle name="Normal 3 17 7 2 3" xfId="20274"/>
    <cellStyle name="Normal 3 17 7 3" xfId="20275"/>
    <cellStyle name="Normal 3 17 7 3 2" xfId="20276"/>
    <cellStyle name="Normal 3 17 7 3 3" xfId="20277"/>
    <cellStyle name="Normal 3 17 7 4" xfId="20278"/>
    <cellStyle name="Normal 3 17 7 5" xfId="20279"/>
    <cellStyle name="Normal 3 17 8" xfId="20280"/>
    <cellStyle name="Normal 3 17 8 2" xfId="20281"/>
    <cellStyle name="Normal 3 17 8 2 2" xfId="20282"/>
    <cellStyle name="Normal 3 17 8 2 3" xfId="20283"/>
    <cellStyle name="Normal 3 17 8 3" xfId="20284"/>
    <cellStyle name="Normal 3 17 8 3 2" xfId="20285"/>
    <cellStyle name="Normal 3 17 8 3 3" xfId="20286"/>
    <cellStyle name="Normal 3 17 8 4" xfId="20287"/>
    <cellStyle name="Normal 3 17 8 5" xfId="20288"/>
    <cellStyle name="Normal 3 17 9" xfId="20289"/>
    <cellStyle name="Normal 3 17 9 2" xfId="20290"/>
    <cellStyle name="Normal 3 17 9 2 2" xfId="20291"/>
    <cellStyle name="Normal 3 17 9 2 3" xfId="20292"/>
    <cellStyle name="Normal 3 17 9 3" xfId="20293"/>
    <cellStyle name="Normal 3 17 9 3 2" xfId="20294"/>
    <cellStyle name="Normal 3 17 9 3 3" xfId="20295"/>
    <cellStyle name="Normal 3 17 9 4" xfId="20296"/>
    <cellStyle name="Normal 3 17 9 5" xfId="20297"/>
    <cellStyle name="Normal 3 170" xfId="20298"/>
    <cellStyle name="Normal 3 171" xfId="20299"/>
    <cellStyle name="Normal 3 172" xfId="20300"/>
    <cellStyle name="Normal 3 173" xfId="20301"/>
    <cellStyle name="Normal 3 174" xfId="20302"/>
    <cellStyle name="Normal 3 175" xfId="20303"/>
    <cellStyle name="Normal 3 176" xfId="20304"/>
    <cellStyle name="Normal 3 177" xfId="20305"/>
    <cellStyle name="Normal 3 178" xfId="20306"/>
    <cellStyle name="Normal 3 179" xfId="20307"/>
    <cellStyle name="Normal 3 18" xfId="20308"/>
    <cellStyle name="Normal 3 18 10" xfId="20309"/>
    <cellStyle name="Normal 3 18 10 2" xfId="20310"/>
    <cellStyle name="Normal 3 18 10 2 2" xfId="20311"/>
    <cellStyle name="Normal 3 18 10 2 3" xfId="20312"/>
    <cellStyle name="Normal 3 18 10 3" xfId="20313"/>
    <cellStyle name="Normal 3 18 10 3 2" xfId="20314"/>
    <cellStyle name="Normal 3 18 10 3 3" xfId="20315"/>
    <cellStyle name="Normal 3 18 10 4" xfId="20316"/>
    <cellStyle name="Normal 3 18 10 5" xfId="20317"/>
    <cellStyle name="Normal 3 18 11" xfId="20318"/>
    <cellStyle name="Normal 3 18 11 2" xfId="20319"/>
    <cellStyle name="Normal 3 18 11 2 2" xfId="20320"/>
    <cellStyle name="Normal 3 18 11 2 3" xfId="20321"/>
    <cellStyle name="Normal 3 18 11 3" xfId="20322"/>
    <cellStyle name="Normal 3 18 11 3 2" xfId="20323"/>
    <cellStyle name="Normal 3 18 11 3 3" xfId="20324"/>
    <cellStyle name="Normal 3 18 11 4" xfId="20325"/>
    <cellStyle name="Normal 3 18 11 5" xfId="20326"/>
    <cellStyle name="Normal 3 18 12" xfId="20327"/>
    <cellStyle name="Normal 3 18 12 2" xfId="20328"/>
    <cellStyle name="Normal 3 18 12 2 2" xfId="20329"/>
    <cellStyle name="Normal 3 18 12 2 3" xfId="20330"/>
    <cellStyle name="Normal 3 18 12 3" xfId="20331"/>
    <cellStyle name="Normal 3 18 12 3 2" xfId="20332"/>
    <cellStyle name="Normal 3 18 12 3 3" xfId="20333"/>
    <cellStyle name="Normal 3 18 12 4" xfId="20334"/>
    <cellStyle name="Normal 3 18 12 5" xfId="20335"/>
    <cellStyle name="Normal 3 18 13" xfId="20336"/>
    <cellStyle name="Normal 3 18 13 2" xfId="20337"/>
    <cellStyle name="Normal 3 18 13 2 2" xfId="20338"/>
    <cellStyle name="Normal 3 18 13 2 3" xfId="20339"/>
    <cellStyle name="Normal 3 18 13 3" xfId="20340"/>
    <cellStyle name="Normal 3 18 13 3 2" xfId="20341"/>
    <cellStyle name="Normal 3 18 13 3 3" xfId="20342"/>
    <cellStyle name="Normal 3 18 13 4" xfId="20343"/>
    <cellStyle name="Normal 3 18 13 5" xfId="20344"/>
    <cellStyle name="Normal 3 18 14" xfId="20345"/>
    <cellStyle name="Normal 3 18 14 2" xfId="20346"/>
    <cellStyle name="Normal 3 18 14 2 2" xfId="20347"/>
    <cellStyle name="Normal 3 18 14 2 3" xfId="20348"/>
    <cellStyle name="Normal 3 18 14 3" xfId="20349"/>
    <cellStyle name="Normal 3 18 14 3 2" xfId="20350"/>
    <cellStyle name="Normal 3 18 14 3 3" xfId="20351"/>
    <cellStyle name="Normal 3 18 14 4" xfId="20352"/>
    <cellStyle name="Normal 3 18 14 5" xfId="20353"/>
    <cellStyle name="Normal 3 18 15" xfId="20354"/>
    <cellStyle name="Normal 3 18 15 2" xfId="20355"/>
    <cellStyle name="Normal 3 18 15 2 2" xfId="20356"/>
    <cellStyle name="Normal 3 18 15 2 3" xfId="20357"/>
    <cellStyle name="Normal 3 18 15 3" xfId="20358"/>
    <cellStyle name="Normal 3 18 15 3 2" xfId="20359"/>
    <cellStyle name="Normal 3 18 15 3 3" xfId="20360"/>
    <cellStyle name="Normal 3 18 15 4" xfId="20361"/>
    <cellStyle name="Normal 3 18 15 5" xfId="20362"/>
    <cellStyle name="Normal 3 18 16" xfId="20363"/>
    <cellStyle name="Normal 3 18 16 2" xfId="20364"/>
    <cellStyle name="Normal 3 18 16 2 2" xfId="20365"/>
    <cellStyle name="Normal 3 18 16 2 3" xfId="20366"/>
    <cellStyle name="Normal 3 18 16 3" xfId="20367"/>
    <cellStyle name="Normal 3 18 16 3 2" xfId="20368"/>
    <cellStyle name="Normal 3 18 16 3 3" xfId="20369"/>
    <cellStyle name="Normal 3 18 16 4" xfId="20370"/>
    <cellStyle name="Normal 3 18 16 5" xfId="20371"/>
    <cellStyle name="Normal 3 18 17" xfId="20372"/>
    <cellStyle name="Normal 3 18 17 2" xfId="20373"/>
    <cellStyle name="Normal 3 18 17 2 2" xfId="20374"/>
    <cellStyle name="Normal 3 18 17 2 3" xfId="20375"/>
    <cellStyle name="Normal 3 18 17 3" xfId="20376"/>
    <cellStyle name="Normal 3 18 17 3 2" xfId="20377"/>
    <cellStyle name="Normal 3 18 17 3 3" xfId="20378"/>
    <cellStyle name="Normal 3 18 17 4" xfId="20379"/>
    <cellStyle name="Normal 3 18 17 5" xfId="20380"/>
    <cellStyle name="Normal 3 18 18" xfId="20381"/>
    <cellStyle name="Normal 3 18 18 2" xfId="20382"/>
    <cellStyle name="Normal 3 18 18 2 2" xfId="20383"/>
    <cellStyle name="Normal 3 18 18 2 3" xfId="20384"/>
    <cellStyle name="Normal 3 18 18 3" xfId="20385"/>
    <cellStyle name="Normal 3 18 18 3 2" xfId="20386"/>
    <cellStyle name="Normal 3 18 18 3 3" xfId="20387"/>
    <cellStyle name="Normal 3 18 18 4" xfId="20388"/>
    <cellStyle name="Normal 3 18 18 5" xfId="20389"/>
    <cellStyle name="Normal 3 18 19" xfId="20390"/>
    <cellStyle name="Normal 3 18 19 2" xfId="20391"/>
    <cellStyle name="Normal 3 18 19 2 2" xfId="20392"/>
    <cellStyle name="Normal 3 18 19 2 3" xfId="20393"/>
    <cellStyle name="Normal 3 18 19 3" xfId="20394"/>
    <cellStyle name="Normal 3 18 19 3 2" xfId="20395"/>
    <cellStyle name="Normal 3 18 19 3 3" xfId="20396"/>
    <cellStyle name="Normal 3 18 19 4" xfId="20397"/>
    <cellStyle name="Normal 3 18 19 5" xfId="20398"/>
    <cellStyle name="Normal 3 18 2" xfId="20399"/>
    <cellStyle name="Normal 3 18 2 2" xfId="20400"/>
    <cellStyle name="Normal 3 18 2 2 2" xfId="20401"/>
    <cellStyle name="Normal 3 18 2 2 3" xfId="20402"/>
    <cellStyle name="Normal 3 18 2 3" xfId="20403"/>
    <cellStyle name="Normal 3 18 2 3 2" xfId="20404"/>
    <cellStyle name="Normal 3 18 2 3 3" xfId="20405"/>
    <cellStyle name="Normal 3 18 2 4" xfId="20406"/>
    <cellStyle name="Normal 3 18 2 5" xfId="20407"/>
    <cellStyle name="Normal 3 18 20" xfId="20408"/>
    <cellStyle name="Normal 3 18 20 2" xfId="20409"/>
    <cellStyle name="Normal 3 18 20 2 2" xfId="20410"/>
    <cellStyle name="Normal 3 18 20 2 3" xfId="20411"/>
    <cellStyle name="Normal 3 18 20 3" xfId="20412"/>
    <cellStyle name="Normal 3 18 20 3 2" xfId="20413"/>
    <cellStyle name="Normal 3 18 20 3 3" xfId="20414"/>
    <cellStyle name="Normal 3 18 20 4" xfId="20415"/>
    <cellStyle name="Normal 3 18 20 5" xfId="20416"/>
    <cellStyle name="Normal 3 18 21" xfId="20417"/>
    <cellStyle name="Normal 3 18 21 2" xfId="20418"/>
    <cellStyle name="Normal 3 18 21 2 2" xfId="20419"/>
    <cellStyle name="Normal 3 18 21 2 3" xfId="20420"/>
    <cellStyle name="Normal 3 18 21 3" xfId="20421"/>
    <cellStyle name="Normal 3 18 21 3 2" xfId="20422"/>
    <cellStyle name="Normal 3 18 21 3 3" xfId="20423"/>
    <cellStyle name="Normal 3 18 21 4" xfId="20424"/>
    <cellStyle name="Normal 3 18 21 5" xfId="20425"/>
    <cellStyle name="Normal 3 18 22" xfId="20426"/>
    <cellStyle name="Normal 3 18 22 2" xfId="20427"/>
    <cellStyle name="Normal 3 18 22 2 2" xfId="20428"/>
    <cellStyle name="Normal 3 18 22 2 3" xfId="20429"/>
    <cellStyle name="Normal 3 18 22 3" xfId="20430"/>
    <cellStyle name="Normal 3 18 22 3 2" xfId="20431"/>
    <cellStyle name="Normal 3 18 22 3 3" xfId="20432"/>
    <cellStyle name="Normal 3 18 22 4" xfId="20433"/>
    <cellStyle name="Normal 3 18 22 5" xfId="20434"/>
    <cellStyle name="Normal 3 18 23" xfId="20435"/>
    <cellStyle name="Normal 3 18 23 2" xfId="20436"/>
    <cellStyle name="Normal 3 18 23 2 2" xfId="20437"/>
    <cellStyle name="Normal 3 18 23 2 3" xfId="20438"/>
    <cellStyle name="Normal 3 18 23 3" xfId="20439"/>
    <cellStyle name="Normal 3 18 23 3 2" xfId="20440"/>
    <cellStyle name="Normal 3 18 23 3 3" xfId="20441"/>
    <cellStyle name="Normal 3 18 23 4" xfId="20442"/>
    <cellStyle name="Normal 3 18 23 5" xfId="20443"/>
    <cellStyle name="Normal 3 18 24" xfId="20444"/>
    <cellStyle name="Normal 3 18 24 2" xfId="20445"/>
    <cellStyle name="Normal 3 18 24 3" xfId="20446"/>
    <cellStyle name="Normal 3 18 25" xfId="20447"/>
    <cellStyle name="Normal 3 18 25 2" xfId="20448"/>
    <cellStyle name="Normal 3 18 25 3" xfId="20449"/>
    <cellStyle name="Normal 3 18 26" xfId="20450"/>
    <cellStyle name="Normal 3 18 27" xfId="20451"/>
    <cellStyle name="Normal 3 18 3" xfId="20452"/>
    <cellStyle name="Normal 3 18 3 2" xfId="20453"/>
    <cellStyle name="Normal 3 18 3 2 2" xfId="20454"/>
    <cellStyle name="Normal 3 18 3 2 3" xfId="20455"/>
    <cellStyle name="Normal 3 18 3 3" xfId="20456"/>
    <cellStyle name="Normal 3 18 3 3 2" xfId="20457"/>
    <cellStyle name="Normal 3 18 3 3 3" xfId="20458"/>
    <cellStyle name="Normal 3 18 3 4" xfId="20459"/>
    <cellStyle name="Normal 3 18 3 5" xfId="20460"/>
    <cellStyle name="Normal 3 18 4" xfId="20461"/>
    <cellStyle name="Normal 3 18 4 2" xfId="20462"/>
    <cellStyle name="Normal 3 18 4 2 2" xfId="20463"/>
    <cellStyle name="Normal 3 18 4 2 3" xfId="20464"/>
    <cellStyle name="Normal 3 18 4 3" xfId="20465"/>
    <cellStyle name="Normal 3 18 4 3 2" xfId="20466"/>
    <cellStyle name="Normal 3 18 4 3 3" xfId="20467"/>
    <cellStyle name="Normal 3 18 4 4" xfId="20468"/>
    <cellStyle name="Normal 3 18 4 5" xfId="20469"/>
    <cellStyle name="Normal 3 18 5" xfId="20470"/>
    <cellStyle name="Normal 3 18 5 2" xfId="20471"/>
    <cellStyle name="Normal 3 18 5 2 2" xfId="20472"/>
    <cellStyle name="Normal 3 18 5 2 3" xfId="20473"/>
    <cellStyle name="Normal 3 18 5 3" xfId="20474"/>
    <cellStyle name="Normal 3 18 5 3 2" xfId="20475"/>
    <cellStyle name="Normal 3 18 5 3 3" xfId="20476"/>
    <cellStyle name="Normal 3 18 5 4" xfId="20477"/>
    <cellStyle name="Normal 3 18 5 5" xfId="20478"/>
    <cellStyle name="Normal 3 18 6" xfId="20479"/>
    <cellStyle name="Normal 3 18 6 2" xfId="20480"/>
    <cellStyle name="Normal 3 18 6 2 2" xfId="20481"/>
    <cellStyle name="Normal 3 18 6 2 3" xfId="20482"/>
    <cellStyle name="Normal 3 18 6 3" xfId="20483"/>
    <cellStyle name="Normal 3 18 6 3 2" xfId="20484"/>
    <cellStyle name="Normal 3 18 6 3 3" xfId="20485"/>
    <cellStyle name="Normal 3 18 6 4" xfId="20486"/>
    <cellStyle name="Normal 3 18 6 5" xfId="20487"/>
    <cellStyle name="Normal 3 18 7" xfId="20488"/>
    <cellStyle name="Normal 3 18 7 2" xfId="20489"/>
    <cellStyle name="Normal 3 18 7 2 2" xfId="20490"/>
    <cellStyle name="Normal 3 18 7 2 3" xfId="20491"/>
    <cellStyle name="Normal 3 18 7 3" xfId="20492"/>
    <cellStyle name="Normal 3 18 7 3 2" xfId="20493"/>
    <cellStyle name="Normal 3 18 7 3 3" xfId="20494"/>
    <cellStyle name="Normal 3 18 7 4" xfId="20495"/>
    <cellStyle name="Normal 3 18 7 5" xfId="20496"/>
    <cellStyle name="Normal 3 18 8" xfId="20497"/>
    <cellStyle name="Normal 3 18 8 2" xfId="20498"/>
    <cellStyle name="Normal 3 18 8 2 2" xfId="20499"/>
    <cellStyle name="Normal 3 18 8 2 3" xfId="20500"/>
    <cellStyle name="Normal 3 18 8 3" xfId="20501"/>
    <cellStyle name="Normal 3 18 8 3 2" xfId="20502"/>
    <cellStyle name="Normal 3 18 8 3 3" xfId="20503"/>
    <cellStyle name="Normal 3 18 8 4" xfId="20504"/>
    <cellStyle name="Normal 3 18 8 5" xfId="20505"/>
    <cellStyle name="Normal 3 18 9" xfId="20506"/>
    <cellStyle name="Normal 3 18 9 2" xfId="20507"/>
    <cellStyle name="Normal 3 18 9 2 2" xfId="20508"/>
    <cellStyle name="Normal 3 18 9 2 3" xfId="20509"/>
    <cellStyle name="Normal 3 18 9 3" xfId="20510"/>
    <cellStyle name="Normal 3 18 9 3 2" xfId="20511"/>
    <cellStyle name="Normal 3 18 9 3 3" xfId="20512"/>
    <cellStyle name="Normal 3 18 9 4" xfId="20513"/>
    <cellStyle name="Normal 3 18 9 5" xfId="20514"/>
    <cellStyle name="Normal 3 180" xfId="20515"/>
    <cellStyle name="Normal 3 181" xfId="20516"/>
    <cellStyle name="Normal 3 182" xfId="20517"/>
    <cellStyle name="Normal 3 183" xfId="20518"/>
    <cellStyle name="Normal 3 184" xfId="20519"/>
    <cellStyle name="Normal 3 185" xfId="20520"/>
    <cellStyle name="Normal 3 186" xfId="20521"/>
    <cellStyle name="Normal 3 187" xfId="20522"/>
    <cellStyle name="Normal 3 188" xfId="20523"/>
    <cellStyle name="Normal 3 189" xfId="20524"/>
    <cellStyle name="Normal 3 19" xfId="20525"/>
    <cellStyle name="Normal 3 19 10" xfId="20526"/>
    <cellStyle name="Normal 3 19 10 2" xfId="20527"/>
    <cellStyle name="Normal 3 19 10 2 2" xfId="20528"/>
    <cellStyle name="Normal 3 19 10 2 3" xfId="20529"/>
    <cellStyle name="Normal 3 19 10 3" xfId="20530"/>
    <cellStyle name="Normal 3 19 10 3 2" xfId="20531"/>
    <cellStyle name="Normal 3 19 10 3 3" xfId="20532"/>
    <cellStyle name="Normal 3 19 10 4" xfId="20533"/>
    <cellStyle name="Normal 3 19 10 5" xfId="20534"/>
    <cellStyle name="Normal 3 19 11" xfId="20535"/>
    <cellStyle name="Normal 3 19 11 2" xfId="20536"/>
    <cellStyle name="Normal 3 19 11 2 2" xfId="20537"/>
    <cellStyle name="Normal 3 19 11 2 3" xfId="20538"/>
    <cellStyle name="Normal 3 19 11 3" xfId="20539"/>
    <cellStyle name="Normal 3 19 11 3 2" xfId="20540"/>
    <cellStyle name="Normal 3 19 11 3 3" xfId="20541"/>
    <cellStyle name="Normal 3 19 11 4" xfId="20542"/>
    <cellStyle name="Normal 3 19 11 5" xfId="20543"/>
    <cellStyle name="Normal 3 19 12" xfId="20544"/>
    <cellStyle name="Normal 3 19 12 2" xfId="20545"/>
    <cellStyle name="Normal 3 19 12 2 2" xfId="20546"/>
    <cellStyle name="Normal 3 19 12 2 3" xfId="20547"/>
    <cellStyle name="Normal 3 19 12 3" xfId="20548"/>
    <cellStyle name="Normal 3 19 12 3 2" xfId="20549"/>
    <cellStyle name="Normal 3 19 12 3 3" xfId="20550"/>
    <cellStyle name="Normal 3 19 12 4" xfId="20551"/>
    <cellStyle name="Normal 3 19 12 5" xfId="20552"/>
    <cellStyle name="Normal 3 19 13" xfId="20553"/>
    <cellStyle name="Normal 3 19 13 2" xfId="20554"/>
    <cellStyle name="Normal 3 19 13 2 2" xfId="20555"/>
    <cellStyle name="Normal 3 19 13 2 3" xfId="20556"/>
    <cellStyle name="Normal 3 19 13 3" xfId="20557"/>
    <cellStyle name="Normal 3 19 13 3 2" xfId="20558"/>
    <cellStyle name="Normal 3 19 13 3 3" xfId="20559"/>
    <cellStyle name="Normal 3 19 13 4" xfId="20560"/>
    <cellStyle name="Normal 3 19 13 5" xfId="20561"/>
    <cellStyle name="Normal 3 19 14" xfId="20562"/>
    <cellStyle name="Normal 3 19 14 2" xfId="20563"/>
    <cellStyle name="Normal 3 19 14 2 2" xfId="20564"/>
    <cellStyle name="Normal 3 19 14 2 3" xfId="20565"/>
    <cellStyle name="Normal 3 19 14 3" xfId="20566"/>
    <cellStyle name="Normal 3 19 14 3 2" xfId="20567"/>
    <cellStyle name="Normal 3 19 14 3 3" xfId="20568"/>
    <cellStyle name="Normal 3 19 14 4" xfId="20569"/>
    <cellStyle name="Normal 3 19 14 5" xfId="20570"/>
    <cellStyle name="Normal 3 19 15" xfId="20571"/>
    <cellStyle name="Normal 3 19 15 2" xfId="20572"/>
    <cellStyle name="Normal 3 19 15 2 2" xfId="20573"/>
    <cellStyle name="Normal 3 19 15 2 3" xfId="20574"/>
    <cellStyle name="Normal 3 19 15 3" xfId="20575"/>
    <cellStyle name="Normal 3 19 15 3 2" xfId="20576"/>
    <cellStyle name="Normal 3 19 15 3 3" xfId="20577"/>
    <cellStyle name="Normal 3 19 15 4" xfId="20578"/>
    <cellStyle name="Normal 3 19 15 5" xfId="20579"/>
    <cellStyle name="Normal 3 19 16" xfId="20580"/>
    <cellStyle name="Normal 3 19 16 2" xfId="20581"/>
    <cellStyle name="Normal 3 19 16 2 2" xfId="20582"/>
    <cellStyle name="Normal 3 19 16 2 3" xfId="20583"/>
    <cellStyle name="Normal 3 19 16 3" xfId="20584"/>
    <cellStyle name="Normal 3 19 16 3 2" xfId="20585"/>
    <cellStyle name="Normal 3 19 16 3 3" xfId="20586"/>
    <cellStyle name="Normal 3 19 16 4" xfId="20587"/>
    <cellStyle name="Normal 3 19 16 5" xfId="20588"/>
    <cellStyle name="Normal 3 19 17" xfId="20589"/>
    <cellStyle name="Normal 3 19 17 2" xfId="20590"/>
    <cellStyle name="Normal 3 19 17 2 2" xfId="20591"/>
    <cellStyle name="Normal 3 19 17 2 3" xfId="20592"/>
    <cellStyle name="Normal 3 19 17 3" xfId="20593"/>
    <cellStyle name="Normal 3 19 17 3 2" xfId="20594"/>
    <cellStyle name="Normal 3 19 17 3 3" xfId="20595"/>
    <cellStyle name="Normal 3 19 17 4" xfId="20596"/>
    <cellStyle name="Normal 3 19 17 5" xfId="20597"/>
    <cellStyle name="Normal 3 19 18" xfId="20598"/>
    <cellStyle name="Normal 3 19 18 2" xfId="20599"/>
    <cellStyle name="Normal 3 19 18 2 2" xfId="20600"/>
    <cellStyle name="Normal 3 19 18 2 3" xfId="20601"/>
    <cellStyle name="Normal 3 19 18 3" xfId="20602"/>
    <cellStyle name="Normal 3 19 18 3 2" xfId="20603"/>
    <cellStyle name="Normal 3 19 18 3 3" xfId="20604"/>
    <cellStyle name="Normal 3 19 18 4" xfId="20605"/>
    <cellStyle name="Normal 3 19 18 5" xfId="20606"/>
    <cellStyle name="Normal 3 19 19" xfId="20607"/>
    <cellStyle name="Normal 3 19 19 2" xfId="20608"/>
    <cellStyle name="Normal 3 19 19 2 2" xfId="20609"/>
    <cellStyle name="Normal 3 19 19 2 3" xfId="20610"/>
    <cellStyle name="Normal 3 19 19 3" xfId="20611"/>
    <cellStyle name="Normal 3 19 19 3 2" xfId="20612"/>
    <cellStyle name="Normal 3 19 19 3 3" xfId="20613"/>
    <cellStyle name="Normal 3 19 19 4" xfId="20614"/>
    <cellStyle name="Normal 3 19 19 5" xfId="20615"/>
    <cellStyle name="Normal 3 19 2" xfId="20616"/>
    <cellStyle name="Normal 3 19 2 2" xfId="20617"/>
    <cellStyle name="Normal 3 19 2 2 2" xfId="20618"/>
    <cellStyle name="Normal 3 19 2 2 3" xfId="20619"/>
    <cellStyle name="Normal 3 19 2 3" xfId="20620"/>
    <cellStyle name="Normal 3 19 2 3 2" xfId="20621"/>
    <cellStyle name="Normal 3 19 2 3 3" xfId="20622"/>
    <cellStyle name="Normal 3 19 2 4" xfId="20623"/>
    <cellStyle name="Normal 3 19 2 5" xfId="20624"/>
    <cellStyle name="Normal 3 19 20" xfId="20625"/>
    <cellStyle name="Normal 3 19 20 2" xfId="20626"/>
    <cellStyle name="Normal 3 19 20 2 2" xfId="20627"/>
    <cellStyle name="Normal 3 19 20 2 3" xfId="20628"/>
    <cellStyle name="Normal 3 19 20 3" xfId="20629"/>
    <cellStyle name="Normal 3 19 20 3 2" xfId="20630"/>
    <cellStyle name="Normal 3 19 20 3 3" xfId="20631"/>
    <cellStyle name="Normal 3 19 20 4" xfId="20632"/>
    <cellStyle name="Normal 3 19 20 5" xfId="20633"/>
    <cellStyle name="Normal 3 19 21" xfId="20634"/>
    <cellStyle name="Normal 3 19 21 2" xfId="20635"/>
    <cellStyle name="Normal 3 19 21 2 2" xfId="20636"/>
    <cellStyle name="Normal 3 19 21 2 3" xfId="20637"/>
    <cellStyle name="Normal 3 19 21 3" xfId="20638"/>
    <cellStyle name="Normal 3 19 21 3 2" xfId="20639"/>
    <cellStyle name="Normal 3 19 21 3 3" xfId="20640"/>
    <cellStyle name="Normal 3 19 21 4" xfId="20641"/>
    <cellStyle name="Normal 3 19 21 5" xfId="20642"/>
    <cellStyle name="Normal 3 19 22" xfId="20643"/>
    <cellStyle name="Normal 3 19 22 2" xfId="20644"/>
    <cellStyle name="Normal 3 19 22 2 2" xfId="20645"/>
    <cellStyle name="Normal 3 19 22 2 3" xfId="20646"/>
    <cellStyle name="Normal 3 19 22 3" xfId="20647"/>
    <cellStyle name="Normal 3 19 22 3 2" xfId="20648"/>
    <cellStyle name="Normal 3 19 22 3 3" xfId="20649"/>
    <cellStyle name="Normal 3 19 22 4" xfId="20650"/>
    <cellStyle name="Normal 3 19 22 5" xfId="20651"/>
    <cellStyle name="Normal 3 19 23" xfId="20652"/>
    <cellStyle name="Normal 3 19 23 2" xfId="20653"/>
    <cellStyle name="Normal 3 19 23 2 2" xfId="20654"/>
    <cellStyle name="Normal 3 19 23 2 3" xfId="20655"/>
    <cellStyle name="Normal 3 19 23 3" xfId="20656"/>
    <cellStyle name="Normal 3 19 23 3 2" xfId="20657"/>
    <cellStyle name="Normal 3 19 23 3 3" xfId="20658"/>
    <cellStyle name="Normal 3 19 23 4" xfId="20659"/>
    <cellStyle name="Normal 3 19 23 5" xfId="20660"/>
    <cellStyle name="Normal 3 19 24" xfId="20661"/>
    <cellStyle name="Normal 3 19 24 2" xfId="20662"/>
    <cellStyle name="Normal 3 19 24 3" xfId="20663"/>
    <cellStyle name="Normal 3 19 25" xfId="20664"/>
    <cellStyle name="Normal 3 19 25 2" xfId="20665"/>
    <cellStyle name="Normal 3 19 25 3" xfId="20666"/>
    <cellStyle name="Normal 3 19 26" xfId="20667"/>
    <cellStyle name="Normal 3 19 27" xfId="20668"/>
    <cellStyle name="Normal 3 19 3" xfId="20669"/>
    <cellStyle name="Normal 3 19 3 2" xfId="20670"/>
    <cellStyle name="Normal 3 19 3 2 2" xfId="20671"/>
    <cellStyle name="Normal 3 19 3 2 3" xfId="20672"/>
    <cellStyle name="Normal 3 19 3 3" xfId="20673"/>
    <cellStyle name="Normal 3 19 3 3 2" xfId="20674"/>
    <cellStyle name="Normal 3 19 3 3 3" xfId="20675"/>
    <cellStyle name="Normal 3 19 3 4" xfId="20676"/>
    <cellStyle name="Normal 3 19 3 5" xfId="20677"/>
    <cellStyle name="Normal 3 19 4" xfId="20678"/>
    <cellStyle name="Normal 3 19 4 2" xfId="20679"/>
    <cellStyle name="Normal 3 19 4 2 2" xfId="20680"/>
    <cellStyle name="Normal 3 19 4 2 3" xfId="20681"/>
    <cellStyle name="Normal 3 19 4 3" xfId="20682"/>
    <cellStyle name="Normal 3 19 4 3 2" xfId="20683"/>
    <cellStyle name="Normal 3 19 4 3 3" xfId="20684"/>
    <cellStyle name="Normal 3 19 4 4" xfId="20685"/>
    <cellStyle name="Normal 3 19 4 5" xfId="20686"/>
    <cellStyle name="Normal 3 19 5" xfId="20687"/>
    <cellStyle name="Normal 3 19 5 2" xfId="20688"/>
    <cellStyle name="Normal 3 19 5 2 2" xfId="20689"/>
    <cellStyle name="Normal 3 19 5 2 3" xfId="20690"/>
    <cellStyle name="Normal 3 19 5 3" xfId="20691"/>
    <cellStyle name="Normal 3 19 5 3 2" xfId="20692"/>
    <cellStyle name="Normal 3 19 5 3 3" xfId="20693"/>
    <cellStyle name="Normal 3 19 5 4" xfId="20694"/>
    <cellStyle name="Normal 3 19 5 5" xfId="20695"/>
    <cellStyle name="Normal 3 19 6" xfId="20696"/>
    <cellStyle name="Normal 3 19 6 2" xfId="20697"/>
    <cellStyle name="Normal 3 19 6 2 2" xfId="20698"/>
    <cellStyle name="Normal 3 19 6 2 3" xfId="20699"/>
    <cellStyle name="Normal 3 19 6 3" xfId="20700"/>
    <cellStyle name="Normal 3 19 6 3 2" xfId="20701"/>
    <cellStyle name="Normal 3 19 6 3 3" xfId="20702"/>
    <cellStyle name="Normal 3 19 6 4" xfId="20703"/>
    <cellStyle name="Normal 3 19 6 5" xfId="20704"/>
    <cellStyle name="Normal 3 19 7" xfId="20705"/>
    <cellStyle name="Normal 3 19 7 2" xfId="20706"/>
    <cellStyle name="Normal 3 19 7 2 2" xfId="20707"/>
    <cellStyle name="Normal 3 19 7 2 3" xfId="20708"/>
    <cellStyle name="Normal 3 19 7 3" xfId="20709"/>
    <cellStyle name="Normal 3 19 7 3 2" xfId="20710"/>
    <cellStyle name="Normal 3 19 7 3 3" xfId="20711"/>
    <cellStyle name="Normal 3 19 7 4" xfId="20712"/>
    <cellStyle name="Normal 3 19 7 5" xfId="20713"/>
    <cellStyle name="Normal 3 19 8" xfId="20714"/>
    <cellStyle name="Normal 3 19 8 2" xfId="20715"/>
    <cellStyle name="Normal 3 19 8 2 2" xfId="20716"/>
    <cellStyle name="Normal 3 19 8 2 3" xfId="20717"/>
    <cellStyle name="Normal 3 19 8 3" xfId="20718"/>
    <cellStyle name="Normal 3 19 8 3 2" xfId="20719"/>
    <cellStyle name="Normal 3 19 8 3 3" xfId="20720"/>
    <cellStyle name="Normal 3 19 8 4" xfId="20721"/>
    <cellStyle name="Normal 3 19 8 5" xfId="20722"/>
    <cellStyle name="Normal 3 19 9" xfId="20723"/>
    <cellStyle name="Normal 3 19 9 2" xfId="20724"/>
    <cellStyle name="Normal 3 19 9 2 2" xfId="20725"/>
    <cellStyle name="Normal 3 19 9 2 3" xfId="20726"/>
    <cellStyle name="Normal 3 19 9 3" xfId="20727"/>
    <cellStyle name="Normal 3 19 9 3 2" xfId="20728"/>
    <cellStyle name="Normal 3 19 9 3 3" xfId="20729"/>
    <cellStyle name="Normal 3 19 9 4" xfId="20730"/>
    <cellStyle name="Normal 3 19 9 5" xfId="20731"/>
    <cellStyle name="Normal 3 190" xfId="20732"/>
    <cellStyle name="Normal 3 191" xfId="20733"/>
    <cellStyle name="Normal 3 192" xfId="20734"/>
    <cellStyle name="Normal 3 193" xfId="20735"/>
    <cellStyle name="Normal 3 194" xfId="20736"/>
    <cellStyle name="Normal 3 195" xfId="20737"/>
    <cellStyle name="Normal 3 196" xfId="20738"/>
    <cellStyle name="Normal 3 197" xfId="20739"/>
    <cellStyle name="Normal 3 198" xfId="20740"/>
    <cellStyle name="Normal 3 198 2" xfId="20741"/>
    <cellStyle name="Normal 3 199" xfId="20742"/>
    <cellStyle name="Normal 3 2" xfId="317"/>
    <cellStyle name="Normal 3 2 10" xfId="20743"/>
    <cellStyle name="Normal 3 2 10 2" xfId="20744"/>
    <cellStyle name="Normal 3 2 10 2 2" xfId="20745"/>
    <cellStyle name="Normal 3 2 10 2 3" xfId="20746"/>
    <cellStyle name="Normal 3 2 10 3" xfId="20747"/>
    <cellStyle name="Normal 3 2 10 3 2" xfId="20748"/>
    <cellStyle name="Normal 3 2 10 3 3" xfId="20749"/>
    <cellStyle name="Normal 3 2 10 4" xfId="20750"/>
    <cellStyle name="Normal 3 2 10 5" xfId="20751"/>
    <cellStyle name="Normal 3 2 100" xfId="20752"/>
    <cellStyle name="Normal 3 2 101" xfId="20753"/>
    <cellStyle name="Normal 3 2 102" xfId="20754"/>
    <cellStyle name="Normal 3 2 103" xfId="20755"/>
    <cellStyle name="Normal 3 2 104" xfId="20756"/>
    <cellStyle name="Normal 3 2 105" xfId="20757"/>
    <cellStyle name="Normal 3 2 106" xfId="20758"/>
    <cellStyle name="Normal 3 2 107" xfId="20759"/>
    <cellStyle name="Normal 3 2 108" xfId="20760"/>
    <cellStyle name="Normal 3 2 109" xfId="20761"/>
    <cellStyle name="Normal 3 2 11" xfId="20762"/>
    <cellStyle name="Normal 3 2 11 10" xfId="20763"/>
    <cellStyle name="Normal 3 2 11 11" xfId="20764"/>
    <cellStyle name="Normal 3 2 11 11 2" xfId="20765"/>
    <cellStyle name="Normal 3 2 11 11 2 2" xfId="20766"/>
    <cellStyle name="Normal 3 2 11 11 2 2 2" xfId="20767"/>
    <cellStyle name="Normal 3 2 11 11 2 2 2 2" xfId="20768"/>
    <cellStyle name="Normal 3 2 11 11 2 2 2 2 2" xfId="20769"/>
    <cellStyle name="Normal 3 2 11 11 2 2 2 3" xfId="20770"/>
    <cellStyle name="Normal 3 2 11 11 2 2 2 4" xfId="20771"/>
    <cellStyle name="Normal 3 2 11 11 2 2 2 5" xfId="20772"/>
    <cellStyle name="Normal 3 2 11 11 2 2 3" xfId="20773"/>
    <cellStyle name="Normal 3 2 11 11 2 2 3 2" xfId="20774"/>
    <cellStyle name="Normal 3 2 11 11 2 2 4" xfId="20775"/>
    <cellStyle name="Normal 3 2 11 11 2 2 5" xfId="20776"/>
    <cellStyle name="Normal 3 2 11 11 2 3" xfId="20777"/>
    <cellStyle name="Normal 3 2 11 11 2 4" xfId="20778"/>
    <cellStyle name="Normal 3 2 11 11 2 5" xfId="20779"/>
    <cellStyle name="Normal 3 2 11 11 2 6" xfId="20780"/>
    <cellStyle name="Normal 3 2 11 11 2 6 2" xfId="20781"/>
    <cellStyle name="Normal 3 2 11 11 2 7" xfId="20782"/>
    <cellStyle name="Normal 3 2 11 11 2 8" xfId="20783"/>
    <cellStyle name="Normal 3 2 11 11 2 9" xfId="20784"/>
    <cellStyle name="Normal 3 2 11 11 3" xfId="20785"/>
    <cellStyle name="Normal 3 2 11 11 3 2" xfId="20786"/>
    <cellStyle name="Normal 3 2 11 11 3 2 2" xfId="20787"/>
    <cellStyle name="Normal 3 2 11 11 3 2 2 2" xfId="20788"/>
    <cellStyle name="Normal 3 2 11 11 3 2 3" xfId="20789"/>
    <cellStyle name="Normal 3 2 11 11 3 2 4" xfId="20790"/>
    <cellStyle name="Normal 3 2 11 11 3 2 5" xfId="20791"/>
    <cellStyle name="Normal 3 2 11 11 3 3" xfId="20792"/>
    <cellStyle name="Normal 3 2 11 11 3 3 2" xfId="20793"/>
    <cellStyle name="Normal 3 2 11 11 3 4" xfId="20794"/>
    <cellStyle name="Normal 3 2 11 11 3 5" xfId="20795"/>
    <cellStyle name="Normal 3 2 11 11 4" xfId="20796"/>
    <cellStyle name="Normal 3 2 11 11 5" xfId="20797"/>
    <cellStyle name="Normal 3 2 11 11 6" xfId="20798"/>
    <cellStyle name="Normal 3 2 11 11 6 2" xfId="20799"/>
    <cellStyle name="Normal 3 2 11 11 7" xfId="20800"/>
    <cellStyle name="Normal 3 2 11 11 8" xfId="20801"/>
    <cellStyle name="Normal 3 2 11 11 9" xfId="20802"/>
    <cellStyle name="Normal 3 2 11 12" xfId="20803"/>
    <cellStyle name="Normal 3 2 11 12 2" xfId="20804"/>
    <cellStyle name="Normal 3 2 11 12 3" xfId="20805"/>
    <cellStyle name="Normal 3 2 11 13" xfId="20806"/>
    <cellStyle name="Normal 3 2 11 13 2" xfId="20807"/>
    <cellStyle name="Normal 3 2 11 13 3" xfId="20808"/>
    <cellStyle name="Normal 3 2 11 14" xfId="20809"/>
    <cellStyle name="Normal 3 2 11 14 2" xfId="20810"/>
    <cellStyle name="Normal 3 2 11 14 3" xfId="20811"/>
    <cellStyle name="Normal 3 2 11 15" xfId="20812"/>
    <cellStyle name="Normal 3 2 11 15 2" xfId="20813"/>
    <cellStyle name="Normal 3 2 11 15 3" xfId="20814"/>
    <cellStyle name="Normal 3 2 11 16" xfId="20815"/>
    <cellStyle name="Normal 3 2 11 16 2" xfId="20816"/>
    <cellStyle name="Normal 3 2 11 16 2 2" xfId="20817"/>
    <cellStyle name="Normal 3 2 11 16 2 2 2" xfId="20818"/>
    <cellStyle name="Normal 3 2 11 16 2 3" xfId="20819"/>
    <cellStyle name="Normal 3 2 11 16 2 4" xfId="20820"/>
    <cellStyle name="Normal 3 2 11 16 2 5" xfId="20821"/>
    <cellStyle name="Normal 3 2 11 16 3" xfId="20822"/>
    <cellStyle name="Normal 3 2 11 16 3 2" xfId="20823"/>
    <cellStyle name="Normal 3 2 11 16 4" xfId="20824"/>
    <cellStyle name="Normal 3 2 11 16 5" xfId="20825"/>
    <cellStyle name="Normal 3 2 11 17" xfId="20826"/>
    <cellStyle name="Normal 3 2 11 18" xfId="20827"/>
    <cellStyle name="Normal 3 2 11 19" xfId="20828"/>
    <cellStyle name="Normal 3 2 11 2" xfId="20829"/>
    <cellStyle name="Normal 3 2 11 2 10" xfId="20830"/>
    <cellStyle name="Normal 3 2 11 2 11" xfId="20831"/>
    <cellStyle name="Normal 3 2 11 2 11 2" xfId="20832"/>
    <cellStyle name="Normal 3 2 11 2 11 2 2" xfId="20833"/>
    <cellStyle name="Normal 3 2 11 2 11 2 2 2" xfId="20834"/>
    <cellStyle name="Normal 3 2 11 2 11 2 3" xfId="20835"/>
    <cellStyle name="Normal 3 2 11 2 11 2 4" xfId="20836"/>
    <cellStyle name="Normal 3 2 11 2 11 2 5" xfId="20837"/>
    <cellStyle name="Normal 3 2 11 2 11 3" xfId="20838"/>
    <cellStyle name="Normal 3 2 11 2 11 3 2" xfId="20839"/>
    <cellStyle name="Normal 3 2 11 2 11 4" xfId="20840"/>
    <cellStyle name="Normal 3 2 11 2 11 5" xfId="20841"/>
    <cellStyle name="Normal 3 2 11 2 12" xfId="20842"/>
    <cellStyle name="Normal 3 2 11 2 13" xfId="20843"/>
    <cellStyle name="Normal 3 2 11 2 14" xfId="20844"/>
    <cellStyle name="Normal 3 2 11 2 15" xfId="20845"/>
    <cellStyle name="Normal 3 2 11 2 15 2" xfId="20846"/>
    <cellStyle name="Normal 3 2 11 2 16" xfId="20847"/>
    <cellStyle name="Normal 3 2 11 2 17" xfId="20848"/>
    <cellStyle name="Normal 3 2 11 2 18" xfId="20849"/>
    <cellStyle name="Normal 3 2 11 2 2" xfId="20850"/>
    <cellStyle name="Normal 3 2 11 2 2 10" xfId="20851"/>
    <cellStyle name="Normal 3 2 11 2 2 11" xfId="20852"/>
    <cellStyle name="Normal 3 2 11 2 2 12" xfId="20853"/>
    <cellStyle name="Normal 3 2 11 2 2 13" xfId="20854"/>
    <cellStyle name="Normal 3 2 11 2 2 13 2" xfId="20855"/>
    <cellStyle name="Normal 3 2 11 2 2 14" xfId="20856"/>
    <cellStyle name="Normal 3 2 11 2 2 15" xfId="20857"/>
    <cellStyle name="Normal 3 2 11 2 2 16" xfId="20858"/>
    <cellStyle name="Normal 3 2 11 2 2 2" xfId="20859"/>
    <cellStyle name="Normal 3 2 11 2 2 2 10" xfId="20860"/>
    <cellStyle name="Normal 3 2 11 2 2 2 11" xfId="20861"/>
    <cellStyle name="Normal 3 2 11 2 2 2 12" xfId="20862"/>
    <cellStyle name="Normal 3 2 11 2 2 2 13" xfId="20863"/>
    <cellStyle name="Normal 3 2 11 2 2 2 13 2" xfId="20864"/>
    <cellStyle name="Normal 3 2 11 2 2 2 14" xfId="20865"/>
    <cellStyle name="Normal 3 2 11 2 2 2 15" xfId="20866"/>
    <cellStyle name="Normal 3 2 11 2 2 2 16" xfId="20867"/>
    <cellStyle name="Normal 3 2 11 2 2 2 2" xfId="20868"/>
    <cellStyle name="Normal 3 2 11 2 2 2 2 10" xfId="20869"/>
    <cellStyle name="Normal 3 2 11 2 2 2 2 11" xfId="20870"/>
    <cellStyle name="Normal 3 2 11 2 2 2 2 12" xfId="20871"/>
    <cellStyle name="Normal 3 2 11 2 2 2 2 12 2" xfId="20872"/>
    <cellStyle name="Normal 3 2 11 2 2 2 2 13" xfId="20873"/>
    <cellStyle name="Normal 3 2 11 2 2 2 2 14" xfId="20874"/>
    <cellStyle name="Normal 3 2 11 2 2 2 2 15" xfId="20875"/>
    <cellStyle name="Normal 3 2 11 2 2 2 2 2" xfId="20876"/>
    <cellStyle name="Normal 3 2 11 2 2 2 2 2 2" xfId="20877"/>
    <cellStyle name="Normal 3 2 11 2 2 2 2 2 2 2" xfId="20878"/>
    <cellStyle name="Normal 3 2 11 2 2 2 2 2 2 2 2" xfId="20879"/>
    <cellStyle name="Normal 3 2 11 2 2 2 2 2 2 2 2 2" xfId="20880"/>
    <cellStyle name="Normal 3 2 11 2 2 2 2 2 2 2 2 2 2" xfId="20881"/>
    <cellStyle name="Normal 3 2 11 2 2 2 2 2 2 2 2 3" xfId="20882"/>
    <cellStyle name="Normal 3 2 11 2 2 2 2 2 2 2 2 4" xfId="20883"/>
    <cellStyle name="Normal 3 2 11 2 2 2 2 2 2 2 2 5" xfId="20884"/>
    <cellStyle name="Normal 3 2 11 2 2 2 2 2 2 2 3" xfId="20885"/>
    <cellStyle name="Normal 3 2 11 2 2 2 2 2 2 2 3 2" xfId="20886"/>
    <cellStyle name="Normal 3 2 11 2 2 2 2 2 2 2 4" xfId="20887"/>
    <cellStyle name="Normal 3 2 11 2 2 2 2 2 2 2 5" xfId="20888"/>
    <cellStyle name="Normal 3 2 11 2 2 2 2 2 2 3" xfId="20889"/>
    <cellStyle name="Normal 3 2 11 2 2 2 2 2 2 4" xfId="20890"/>
    <cellStyle name="Normal 3 2 11 2 2 2 2 2 2 5" xfId="20891"/>
    <cellStyle name="Normal 3 2 11 2 2 2 2 2 2 6" xfId="20892"/>
    <cellStyle name="Normal 3 2 11 2 2 2 2 2 2 6 2" xfId="20893"/>
    <cellStyle name="Normal 3 2 11 2 2 2 2 2 2 7" xfId="20894"/>
    <cellStyle name="Normal 3 2 11 2 2 2 2 2 2 8" xfId="20895"/>
    <cellStyle name="Normal 3 2 11 2 2 2 2 2 2 9" xfId="20896"/>
    <cellStyle name="Normal 3 2 11 2 2 2 2 2 3" xfId="20897"/>
    <cellStyle name="Normal 3 2 11 2 2 2 2 2 3 2" xfId="20898"/>
    <cellStyle name="Normal 3 2 11 2 2 2 2 2 3 2 2" xfId="20899"/>
    <cellStyle name="Normal 3 2 11 2 2 2 2 2 3 2 2 2" xfId="20900"/>
    <cellStyle name="Normal 3 2 11 2 2 2 2 2 3 2 3" xfId="20901"/>
    <cellStyle name="Normal 3 2 11 2 2 2 2 2 3 2 4" xfId="20902"/>
    <cellStyle name="Normal 3 2 11 2 2 2 2 2 3 2 5" xfId="20903"/>
    <cellStyle name="Normal 3 2 11 2 2 2 2 2 3 3" xfId="20904"/>
    <cellStyle name="Normal 3 2 11 2 2 2 2 2 3 3 2" xfId="20905"/>
    <cellStyle name="Normal 3 2 11 2 2 2 2 2 3 4" xfId="20906"/>
    <cellStyle name="Normal 3 2 11 2 2 2 2 2 3 5" xfId="20907"/>
    <cellStyle name="Normal 3 2 11 2 2 2 2 2 4" xfId="20908"/>
    <cellStyle name="Normal 3 2 11 2 2 2 2 2 5" xfId="20909"/>
    <cellStyle name="Normal 3 2 11 2 2 2 2 2 6" xfId="20910"/>
    <cellStyle name="Normal 3 2 11 2 2 2 2 2 6 2" xfId="20911"/>
    <cellStyle name="Normal 3 2 11 2 2 2 2 2 7" xfId="20912"/>
    <cellStyle name="Normal 3 2 11 2 2 2 2 2 8" xfId="20913"/>
    <cellStyle name="Normal 3 2 11 2 2 2 2 2 9" xfId="20914"/>
    <cellStyle name="Normal 3 2 11 2 2 2 2 3" xfId="20915"/>
    <cellStyle name="Normal 3 2 11 2 2 2 2 3 2" xfId="20916"/>
    <cellStyle name="Normal 3 2 11 2 2 2 2 3 3" xfId="20917"/>
    <cellStyle name="Normal 3 2 11 2 2 2 2 4" xfId="20918"/>
    <cellStyle name="Normal 3 2 11 2 2 2 2 4 2" xfId="20919"/>
    <cellStyle name="Normal 3 2 11 2 2 2 2 4 3" xfId="20920"/>
    <cellStyle name="Normal 3 2 11 2 2 2 2 5" xfId="20921"/>
    <cellStyle name="Normal 3 2 11 2 2 2 2 5 2" xfId="20922"/>
    <cellStyle name="Normal 3 2 11 2 2 2 2 5 3" xfId="20923"/>
    <cellStyle name="Normal 3 2 11 2 2 2 2 6" xfId="20924"/>
    <cellStyle name="Normal 3 2 11 2 2 2 2 6 2" xfId="20925"/>
    <cellStyle name="Normal 3 2 11 2 2 2 2 6 3" xfId="20926"/>
    <cellStyle name="Normal 3 2 11 2 2 2 2 7" xfId="20927"/>
    <cellStyle name="Normal 3 2 11 2 2 2 2 7 2" xfId="20928"/>
    <cellStyle name="Normal 3 2 11 2 2 2 2 7 3" xfId="20929"/>
    <cellStyle name="Normal 3 2 11 2 2 2 2 8" xfId="20930"/>
    <cellStyle name="Normal 3 2 11 2 2 2 2 8 2" xfId="20931"/>
    <cellStyle name="Normal 3 2 11 2 2 2 2 8 2 2" xfId="20932"/>
    <cellStyle name="Normal 3 2 11 2 2 2 2 8 2 2 2" xfId="20933"/>
    <cellStyle name="Normal 3 2 11 2 2 2 2 8 2 3" xfId="20934"/>
    <cellStyle name="Normal 3 2 11 2 2 2 2 8 2 4" xfId="20935"/>
    <cellStyle name="Normal 3 2 11 2 2 2 2 8 2 5" xfId="20936"/>
    <cellStyle name="Normal 3 2 11 2 2 2 2 8 3" xfId="20937"/>
    <cellStyle name="Normal 3 2 11 2 2 2 2 8 3 2" xfId="20938"/>
    <cellStyle name="Normal 3 2 11 2 2 2 2 8 4" xfId="20939"/>
    <cellStyle name="Normal 3 2 11 2 2 2 2 8 5" xfId="20940"/>
    <cellStyle name="Normal 3 2 11 2 2 2 2 9" xfId="20941"/>
    <cellStyle name="Normal 3 2 11 2 2 2 3" xfId="20942"/>
    <cellStyle name="Normal 3 2 11 2 2 2 3 2" xfId="20943"/>
    <cellStyle name="Normal 3 2 11 2 2 2 3 3" xfId="20944"/>
    <cellStyle name="Normal 3 2 11 2 2 2 4" xfId="20945"/>
    <cellStyle name="Normal 3 2 11 2 2 2 4 2" xfId="20946"/>
    <cellStyle name="Normal 3 2 11 2 2 2 4 2 2" xfId="20947"/>
    <cellStyle name="Normal 3 2 11 2 2 2 4 2 2 2" xfId="20948"/>
    <cellStyle name="Normal 3 2 11 2 2 2 4 2 2 2 2" xfId="20949"/>
    <cellStyle name="Normal 3 2 11 2 2 2 4 2 2 2 2 2" xfId="20950"/>
    <cellStyle name="Normal 3 2 11 2 2 2 4 2 2 2 3" xfId="20951"/>
    <cellStyle name="Normal 3 2 11 2 2 2 4 2 2 2 4" xfId="20952"/>
    <cellStyle name="Normal 3 2 11 2 2 2 4 2 2 2 5" xfId="20953"/>
    <cellStyle name="Normal 3 2 11 2 2 2 4 2 2 3" xfId="20954"/>
    <cellStyle name="Normal 3 2 11 2 2 2 4 2 2 3 2" xfId="20955"/>
    <cellStyle name="Normal 3 2 11 2 2 2 4 2 2 4" xfId="20956"/>
    <cellStyle name="Normal 3 2 11 2 2 2 4 2 2 5" xfId="20957"/>
    <cellStyle name="Normal 3 2 11 2 2 2 4 2 3" xfId="20958"/>
    <cellStyle name="Normal 3 2 11 2 2 2 4 2 4" xfId="20959"/>
    <cellStyle name="Normal 3 2 11 2 2 2 4 2 5" xfId="20960"/>
    <cellStyle name="Normal 3 2 11 2 2 2 4 2 6" xfId="20961"/>
    <cellStyle name="Normal 3 2 11 2 2 2 4 2 6 2" xfId="20962"/>
    <cellStyle name="Normal 3 2 11 2 2 2 4 2 7" xfId="20963"/>
    <cellStyle name="Normal 3 2 11 2 2 2 4 2 8" xfId="20964"/>
    <cellStyle name="Normal 3 2 11 2 2 2 4 2 9" xfId="20965"/>
    <cellStyle name="Normal 3 2 11 2 2 2 4 3" xfId="20966"/>
    <cellStyle name="Normal 3 2 11 2 2 2 4 3 2" xfId="20967"/>
    <cellStyle name="Normal 3 2 11 2 2 2 4 3 2 2" xfId="20968"/>
    <cellStyle name="Normal 3 2 11 2 2 2 4 3 2 2 2" xfId="20969"/>
    <cellStyle name="Normal 3 2 11 2 2 2 4 3 2 3" xfId="20970"/>
    <cellStyle name="Normal 3 2 11 2 2 2 4 3 2 4" xfId="20971"/>
    <cellStyle name="Normal 3 2 11 2 2 2 4 3 2 5" xfId="20972"/>
    <cellStyle name="Normal 3 2 11 2 2 2 4 3 3" xfId="20973"/>
    <cellStyle name="Normal 3 2 11 2 2 2 4 3 3 2" xfId="20974"/>
    <cellStyle name="Normal 3 2 11 2 2 2 4 3 4" xfId="20975"/>
    <cellStyle name="Normal 3 2 11 2 2 2 4 3 5" xfId="20976"/>
    <cellStyle name="Normal 3 2 11 2 2 2 4 4" xfId="20977"/>
    <cellStyle name="Normal 3 2 11 2 2 2 4 5" xfId="20978"/>
    <cellStyle name="Normal 3 2 11 2 2 2 4 6" xfId="20979"/>
    <cellStyle name="Normal 3 2 11 2 2 2 4 6 2" xfId="20980"/>
    <cellStyle name="Normal 3 2 11 2 2 2 4 7" xfId="20981"/>
    <cellStyle name="Normal 3 2 11 2 2 2 4 8" xfId="20982"/>
    <cellStyle name="Normal 3 2 11 2 2 2 4 9" xfId="20983"/>
    <cellStyle name="Normal 3 2 11 2 2 2 5" xfId="20984"/>
    <cellStyle name="Normal 3 2 11 2 2 2 6" xfId="20985"/>
    <cellStyle name="Normal 3 2 11 2 2 2 7" xfId="20986"/>
    <cellStyle name="Normal 3 2 11 2 2 2 8" xfId="20987"/>
    <cellStyle name="Normal 3 2 11 2 2 2 9" xfId="20988"/>
    <cellStyle name="Normal 3 2 11 2 2 2 9 2" xfId="20989"/>
    <cellStyle name="Normal 3 2 11 2 2 2 9 2 2" xfId="20990"/>
    <cellStyle name="Normal 3 2 11 2 2 2 9 2 2 2" xfId="20991"/>
    <cellStyle name="Normal 3 2 11 2 2 2 9 2 3" xfId="20992"/>
    <cellStyle name="Normal 3 2 11 2 2 2 9 2 4" xfId="20993"/>
    <cellStyle name="Normal 3 2 11 2 2 2 9 2 5" xfId="20994"/>
    <cellStyle name="Normal 3 2 11 2 2 2 9 3" xfId="20995"/>
    <cellStyle name="Normal 3 2 11 2 2 2 9 3 2" xfId="20996"/>
    <cellStyle name="Normal 3 2 11 2 2 2 9 4" xfId="20997"/>
    <cellStyle name="Normal 3 2 11 2 2 2 9 5" xfId="20998"/>
    <cellStyle name="Normal 3 2 11 2 2 3" xfId="20999"/>
    <cellStyle name="Normal 3 2 11 2 2 3 10" xfId="21000"/>
    <cellStyle name="Normal 3 2 11 2 2 3 11" xfId="21001"/>
    <cellStyle name="Normal 3 2 11 2 2 3 12" xfId="21002"/>
    <cellStyle name="Normal 3 2 11 2 2 3 12 2" xfId="21003"/>
    <cellStyle name="Normal 3 2 11 2 2 3 13" xfId="21004"/>
    <cellStyle name="Normal 3 2 11 2 2 3 14" xfId="21005"/>
    <cellStyle name="Normal 3 2 11 2 2 3 15" xfId="21006"/>
    <cellStyle name="Normal 3 2 11 2 2 3 2" xfId="21007"/>
    <cellStyle name="Normal 3 2 11 2 2 3 2 2" xfId="21008"/>
    <cellStyle name="Normal 3 2 11 2 2 3 2 2 2" xfId="21009"/>
    <cellStyle name="Normal 3 2 11 2 2 3 2 2 2 2" xfId="21010"/>
    <cellStyle name="Normal 3 2 11 2 2 3 2 2 2 2 2" xfId="21011"/>
    <cellStyle name="Normal 3 2 11 2 2 3 2 2 2 2 2 2" xfId="21012"/>
    <cellStyle name="Normal 3 2 11 2 2 3 2 2 2 2 3" xfId="21013"/>
    <cellStyle name="Normal 3 2 11 2 2 3 2 2 2 2 4" xfId="21014"/>
    <cellStyle name="Normal 3 2 11 2 2 3 2 2 2 2 5" xfId="21015"/>
    <cellStyle name="Normal 3 2 11 2 2 3 2 2 2 3" xfId="21016"/>
    <cellStyle name="Normal 3 2 11 2 2 3 2 2 2 3 2" xfId="21017"/>
    <cellStyle name="Normal 3 2 11 2 2 3 2 2 2 4" xfId="21018"/>
    <cellStyle name="Normal 3 2 11 2 2 3 2 2 2 5" xfId="21019"/>
    <cellStyle name="Normal 3 2 11 2 2 3 2 2 3" xfId="21020"/>
    <cellStyle name="Normal 3 2 11 2 2 3 2 2 4" xfId="21021"/>
    <cellStyle name="Normal 3 2 11 2 2 3 2 2 5" xfId="21022"/>
    <cellStyle name="Normal 3 2 11 2 2 3 2 2 6" xfId="21023"/>
    <cellStyle name="Normal 3 2 11 2 2 3 2 2 6 2" xfId="21024"/>
    <cellStyle name="Normal 3 2 11 2 2 3 2 2 7" xfId="21025"/>
    <cellStyle name="Normal 3 2 11 2 2 3 2 2 8" xfId="21026"/>
    <cellStyle name="Normal 3 2 11 2 2 3 2 2 9" xfId="21027"/>
    <cellStyle name="Normal 3 2 11 2 2 3 2 3" xfId="21028"/>
    <cellStyle name="Normal 3 2 11 2 2 3 2 3 2" xfId="21029"/>
    <cellStyle name="Normal 3 2 11 2 2 3 2 3 2 2" xfId="21030"/>
    <cellStyle name="Normal 3 2 11 2 2 3 2 3 2 2 2" xfId="21031"/>
    <cellStyle name="Normal 3 2 11 2 2 3 2 3 2 3" xfId="21032"/>
    <cellStyle name="Normal 3 2 11 2 2 3 2 3 2 4" xfId="21033"/>
    <cellStyle name="Normal 3 2 11 2 2 3 2 3 2 5" xfId="21034"/>
    <cellStyle name="Normal 3 2 11 2 2 3 2 3 3" xfId="21035"/>
    <cellStyle name="Normal 3 2 11 2 2 3 2 3 3 2" xfId="21036"/>
    <cellStyle name="Normal 3 2 11 2 2 3 2 3 4" xfId="21037"/>
    <cellStyle name="Normal 3 2 11 2 2 3 2 3 5" xfId="21038"/>
    <cellStyle name="Normal 3 2 11 2 2 3 2 4" xfId="21039"/>
    <cellStyle name="Normal 3 2 11 2 2 3 2 5" xfId="21040"/>
    <cellStyle name="Normal 3 2 11 2 2 3 2 6" xfId="21041"/>
    <cellStyle name="Normal 3 2 11 2 2 3 2 6 2" xfId="21042"/>
    <cellStyle name="Normal 3 2 11 2 2 3 2 7" xfId="21043"/>
    <cellStyle name="Normal 3 2 11 2 2 3 2 8" xfId="21044"/>
    <cellStyle name="Normal 3 2 11 2 2 3 2 9" xfId="21045"/>
    <cellStyle name="Normal 3 2 11 2 2 3 3" xfId="21046"/>
    <cellStyle name="Normal 3 2 11 2 2 3 4" xfId="21047"/>
    <cellStyle name="Normal 3 2 11 2 2 3 5" xfId="21048"/>
    <cellStyle name="Normal 3 2 11 2 2 3 6" xfId="21049"/>
    <cellStyle name="Normal 3 2 11 2 2 3 7" xfId="21050"/>
    <cellStyle name="Normal 3 2 11 2 2 3 8" xfId="21051"/>
    <cellStyle name="Normal 3 2 11 2 2 3 8 2" xfId="21052"/>
    <cellStyle name="Normal 3 2 11 2 2 3 8 2 2" xfId="21053"/>
    <cellStyle name="Normal 3 2 11 2 2 3 8 2 2 2" xfId="21054"/>
    <cellStyle name="Normal 3 2 11 2 2 3 8 2 3" xfId="21055"/>
    <cellStyle name="Normal 3 2 11 2 2 3 8 2 4" xfId="21056"/>
    <cellStyle name="Normal 3 2 11 2 2 3 8 2 5" xfId="21057"/>
    <cellStyle name="Normal 3 2 11 2 2 3 8 3" xfId="21058"/>
    <cellStyle name="Normal 3 2 11 2 2 3 8 3 2" xfId="21059"/>
    <cellStyle name="Normal 3 2 11 2 2 3 8 4" xfId="21060"/>
    <cellStyle name="Normal 3 2 11 2 2 3 8 5" xfId="21061"/>
    <cellStyle name="Normal 3 2 11 2 2 3 9" xfId="21062"/>
    <cellStyle name="Normal 3 2 11 2 2 4" xfId="21063"/>
    <cellStyle name="Normal 3 2 11 2 2 4 2" xfId="21064"/>
    <cellStyle name="Normal 3 2 11 2 2 4 2 2" xfId="21065"/>
    <cellStyle name="Normal 3 2 11 2 2 4 2 2 2" xfId="21066"/>
    <cellStyle name="Normal 3 2 11 2 2 4 2 2 2 2" xfId="21067"/>
    <cellStyle name="Normal 3 2 11 2 2 4 2 2 2 2 2" xfId="21068"/>
    <cellStyle name="Normal 3 2 11 2 2 4 2 2 2 3" xfId="21069"/>
    <cellStyle name="Normal 3 2 11 2 2 4 2 2 2 4" xfId="21070"/>
    <cellStyle name="Normal 3 2 11 2 2 4 2 2 2 5" xfId="21071"/>
    <cellStyle name="Normal 3 2 11 2 2 4 2 2 3" xfId="21072"/>
    <cellStyle name="Normal 3 2 11 2 2 4 2 2 3 2" xfId="21073"/>
    <cellStyle name="Normal 3 2 11 2 2 4 2 2 4" xfId="21074"/>
    <cellStyle name="Normal 3 2 11 2 2 4 2 2 5" xfId="21075"/>
    <cellStyle name="Normal 3 2 11 2 2 4 2 3" xfId="21076"/>
    <cellStyle name="Normal 3 2 11 2 2 4 2 4" xfId="21077"/>
    <cellStyle name="Normal 3 2 11 2 2 4 2 5" xfId="21078"/>
    <cellStyle name="Normal 3 2 11 2 2 4 2 6" xfId="21079"/>
    <cellStyle name="Normal 3 2 11 2 2 4 2 6 2" xfId="21080"/>
    <cellStyle name="Normal 3 2 11 2 2 4 2 7" xfId="21081"/>
    <cellStyle name="Normal 3 2 11 2 2 4 2 8" xfId="21082"/>
    <cellStyle name="Normal 3 2 11 2 2 4 2 9" xfId="21083"/>
    <cellStyle name="Normal 3 2 11 2 2 4 3" xfId="21084"/>
    <cellStyle name="Normal 3 2 11 2 2 4 3 2" xfId="21085"/>
    <cellStyle name="Normal 3 2 11 2 2 4 3 2 2" xfId="21086"/>
    <cellStyle name="Normal 3 2 11 2 2 4 3 2 2 2" xfId="21087"/>
    <cellStyle name="Normal 3 2 11 2 2 4 3 2 3" xfId="21088"/>
    <cellStyle name="Normal 3 2 11 2 2 4 3 2 4" xfId="21089"/>
    <cellStyle name="Normal 3 2 11 2 2 4 3 2 5" xfId="21090"/>
    <cellStyle name="Normal 3 2 11 2 2 4 3 3" xfId="21091"/>
    <cellStyle name="Normal 3 2 11 2 2 4 3 3 2" xfId="21092"/>
    <cellStyle name="Normal 3 2 11 2 2 4 3 4" xfId="21093"/>
    <cellStyle name="Normal 3 2 11 2 2 4 3 5" xfId="21094"/>
    <cellStyle name="Normal 3 2 11 2 2 4 4" xfId="21095"/>
    <cellStyle name="Normal 3 2 11 2 2 4 5" xfId="21096"/>
    <cellStyle name="Normal 3 2 11 2 2 4 6" xfId="21097"/>
    <cellStyle name="Normal 3 2 11 2 2 4 6 2" xfId="21098"/>
    <cellStyle name="Normal 3 2 11 2 2 4 7" xfId="21099"/>
    <cellStyle name="Normal 3 2 11 2 2 4 8" xfId="21100"/>
    <cellStyle name="Normal 3 2 11 2 2 4 9" xfId="21101"/>
    <cellStyle name="Normal 3 2 11 2 2 5" xfId="21102"/>
    <cellStyle name="Normal 3 2 11 2 2 5 2" xfId="21103"/>
    <cellStyle name="Normal 3 2 11 2 2 5 3" xfId="21104"/>
    <cellStyle name="Normal 3 2 11 2 2 6" xfId="21105"/>
    <cellStyle name="Normal 3 2 11 2 2 6 2" xfId="21106"/>
    <cellStyle name="Normal 3 2 11 2 2 6 3" xfId="21107"/>
    <cellStyle name="Normal 3 2 11 2 2 7" xfId="21108"/>
    <cellStyle name="Normal 3 2 11 2 2 7 2" xfId="21109"/>
    <cellStyle name="Normal 3 2 11 2 2 7 3" xfId="21110"/>
    <cellStyle name="Normal 3 2 11 2 2 8" xfId="21111"/>
    <cellStyle name="Normal 3 2 11 2 2 8 2" xfId="21112"/>
    <cellStyle name="Normal 3 2 11 2 2 8 3" xfId="21113"/>
    <cellStyle name="Normal 3 2 11 2 2 9" xfId="21114"/>
    <cellStyle name="Normal 3 2 11 2 2 9 2" xfId="21115"/>
    <cellStyle name="Normal 3 2 11 2 2 9 2 2" xfId="21116"/>
    <cellStyle name="Normal 3 2 11 2 2 9 2 2 2" xfId="21117"/>
    <cellStyle name="Normal 3 2 11 2 2 9 2 3" xfId="21118"/>
    <cellStyle name="Normal 3 2 11 2 2 9 2 4" xfId="21119"/>
    <cellStyle name="Normal 3 2 11 2 2 9 2 5" xfId="21120"/>
    <cellStyle name="Normal 3 2 11 2 2 9 3" xfId="21121"/>
    <cellStyle name="Normal 3 2 11 2 2 9 3 2" xfId="21122"/>
    <cellStyle name="Normal 3 2 11 2 2 9 4" xfId="21123"/>
    <cellStyle name="Normal 3 2 11 2 2 9 5" xfId="21124"/>
    <cellStyle name="Normal 3 2 11 2 3" xfId="21125"/>
    <cellStyle name="Normal 3 2 11 2 3 2" xfId="21126"/>
    <cellStyle name="Normal 3 2 11 2 3 3" xfId="21127"/>
    <cellStyle name="Normal 3 2 11 2 4" xfId="21128"/>
    <cellStyle name="Normal 3 2 11 2 4 10" xfId="21129"/>
    <cellStyle name="Normal 3 2 11 2 4 11" xfId="21130"/>
    <cellStyle name="Normal 3 2 11 2 4 12" xfId="21131"/>
    <cellStyle name="Normal 3 2 11 2 4 12 2" xfId="21132"/>
    <cellStyle name="Normal 3 2 11 2 4 13" xfId="21133"/>
    <cellStyle name="Normal 3 2 11 2 4 14" xfId="21134"/>
    <cellStyle name="Normal 3 2 11 2 4 15" xfId="21135"/>
    <cellStyle name="Normal 3 2 11 2 4 2" xfId="21136"/>
    <cellStyle name="Normal 3 2 11 2 4 2 2" xfId="21137"/>
    <cellStyle name="Normal 3 2 11 2 4 2 2 2" xfId="21138"/>
    <cellStyle name="Normal 3 2 11 2 4 2 2 2 2" xfId="21139"/>
    <cellStyle name="Normal 3 2 11 2 4 2 2 2 2 2" xfId="21140"/>
    <cellStyle name="Normal 3 2 11 2 4 2 2 2 2 2 2" xfId="21141"/>
    <cellStyle name="Normal 3 2 11 2 4 2 2 2 2 3" xfId="21142"/>
    <cellStyle name="Normal 3 2 11 2 4 2 2 2 2 4" xfId="21143"/>
    <cellStyle name="Normal 3 2 11 2 4 2 2 2 2 5" xfId="21144"/>
    <cellStyle name="Normal 3 2 11 2 4 2 2 2 3" xfId="21145"/>
    <cellStyle name="Normal 3 2 11 2 4 2 2 2 3 2" xfId="21146"/>
    <cellStyle name="Normal 3 2 11 2 4 2 2 2 4" xfId="21147"/>
    <cellStyle name="Normal 3 2 11 2 4 2 2 2 5" xfId="21148"/>
    <cellStyle name="Normal 3 2 11 2 4 2 2 3" xfId="21149"/>
    <cellStyle name="Normal 3 2 11 2 4 2 2 4" xfId="21150"/>
    <cellStyle name="Normal 3 2 11 2 4 2 2 5" xfId="21151"/>
    <cellStyle name="Normal 3 2 11 2 4 2 2 6" xfId="21152"/>
    <cellStyle name="Normal 3 2 11 2 4 2 2 6 2" xfId="21153"/>
    <cellStyle name="Normal 3 2 11 2 4 2 2 7" xfId="21154"/>
    <cellStyle name="Normal 3 2 11 2 4 2 2 8" xfId="21155"/>
    <cellStyle name="Normal 3 2 11 2 4 2 2 9" xfId="21156"/>
    <cellStyle name="Normal 3 2 11 2 4 2 3" xfId="21157"/>
    <cellStyle name="Normal 3 2 11 2 4 2 3 2" xfId="21158"/>
    <cellStyle name="Normal 3 2 11 2 4 2 3 2 2" xfId="21159"/>
    <cellStyle name="Normal 3 2 11 2 4 2 3 2 2 2" xfId="21160"/>
    <cellStyle name="Normal 3 2 11 2 4 2 3 2 3" xfId="21161"/>
    <cellStyle name="Normal 3 2 11 2 4 2 3 2 4" xfId="21162"/>
    <cellStyle name="Normal 3 2 11 2 4 2 3 2 5" xfId="21163"/>
    <cellStyle name="Normal 3 2 11 2 4 2 3 3" xfId="21164"/>
    <cellStyle name="Normal 3 2 11 2 4 2 3 3 2" xfId="21165"/>
    <cellStyle name="Normal 3 2 11 2 4 2 3 4" xfId="21166"/>
    <cellStyle name="Normal 3 2 11 2 4 2 3 5" xfId="21167"/>
    <cellStyle name="Normal 3 2 11 2 4 2 4" xfId="21168"/>
    <cellStyle name="Normal 3 2 11 2 4 2 5" xfId="21169"/>
    <cellStyle name="Normal 3 2 11 2 4 2 6" xfId="21170"/>
    <cellStyle name="Normal 3 2 11 2 4 2 6 2" xfId="21171"/>
    <cellStyle name="Normal 3 2 11 2 4 2 7" xfId="21172"/>
    <cellStyle name="Normal 3 2 11 2 4 2 8" xfId="21173"/>
    <cellStyle name="Normal 3 2 11 2 4 2 9" xfId="21174"/>
    <cellStyle name="Normal 3 2 11 2 4 3" xfId="21175"/>
    <cellStyle name="Normal 3 2 11 2 4 3 2" xfId="21176"/>
    <cellStyle name="Normal 3 2 11 2 4 3 3" xfId="21177"/>
    <cellStyle name="Normal 3 2 11 2 4 4" xfId="21178"/>
    <cellStyle name="Normal 3 2 11 2 4 4 2" xfId="21179"/>
    <cellStyle name="Normal 3 2 11 2 4 4 3" xfId="21180"/>
    <cellStyle name="Normal 3 2 11 2 4 5" xfId="21181"/>
    <cellStyle name="Normal 3 2 11 2 4 5 2" xfId="21182"/>
    <cellStyle name="Normal 3 2 11 2 4 5 3" xfId="21183"/>
    <cellStyle name="Normal 3 2 11 2 4 6" xfId="21184"/>
    <cellStyle name="Normal 3 2 11 2 4 6 2" xfId="21185"/>
    <cellStyle name="Normal 3 2 11 2 4 6 3" xfId="21186"/>
    <cellStyle name="Normal 3 2 11 2 4 7" xfId="21187"/>
    <cellStyle name="Normal 3 2 11 2 4 7 2" xfId="21188"/>
    <cellStyle name="Normal 3 2 11 2 4 7 3" xfId="21189"/>
    <cellStyle name="Normal 3 2 11 2 4 8" xfId="21190"/>
    <cellStyle name="Normal 3 2 11 2 4 8 2" xfId="21191"/>
    <cellStyle name="Normal 3 2 11 2 4 8 2 2" xfId="21192"/>
    <cellStyle name="Normal 3 2 11 2 4 8 2 2 2" xfId="21193"/>
    <cellStyle name="Normal 3 2 11 2 4 8 2 3" xfId="21194"/>
    <cellStyle name="Normal 3 2 11 2 4 8 2 4" xfId="21195"/>
    <cellStyle name="Normal 3 2 11 2 4 8 2 5" xfId="21196"/>
    <cellStyle name="Normal 3 2 11 2 4 8 3" xfId="21197"/>
    <cellStyle name="Normal 3 2 11 2 4 8 3 2" xfId="21198"/>
    <cellStyle name="Normal 3 2 11 2 4 8 4" xfId="21199"/>
    <cellStyle name="Normal 3 2 11 2 4 8 5" xfId="21200"/>
    <cellStyle name="Normal 3 2 11 2 4 9" xfId="21201"/>
    <cellStyle name="Normal 3 2 11 2 5" xfId="21202"/>
    <cellStyle name="Normal 3 2 11 2 5 2" xfId="21203"/>
    <cellStyle name="Normal 3 2 11 2 5 3" xfId="21204"/>
    <cellStyle name="Normal 3 2 11 2 6" xfId="21205"/>
    <cellStyle name="Normal 3 2 11 2 6 2" xfId="21206"/>
    <cellStyle name="Normal 3 2 11 2 6 2 2" xfId="21207"/>
    <cellStyle name="Normal 3 2 11 2 6 2 2 2" xfId="21208"/>
    <cellStyle name="Normal 3 2 11 2 6 2 2 2 2" xfId="21209"/>
    <cellStyle name="Normal 3 2 11 2 6 2 2 2 2 2" xfId="21210"/>
    <cellStyle name="Normal 3 2 11 2 6 2 2 2 3" xfId="21211"/>
    <cellStyle name="Normal 3 2 11 2 6 2 2 2 4" xfId="21212"/>
    <cellStyle name="Normal 3 2 11 2 6 2 2 2 5" xfId="21213"/>
    <cellStyle name="Normal 3 2 11 2 6 2 2 3" xfId="21214"/>
    <cellStyle name="Normal 3 2 11 2 6 2 2 3 2" xfId="21215"/>
    <cellStyle name="Normal 3 2 11 2 6 2 2 4" xfId="21216"/>
    <cellStyle name="Normal 3 2 11 2 6 2 2 5" xfId="21217"/>
    <cellStyle name="Normal 3 2 11 2 6 2 3" xfId="21218"/>
    <cellStyle name="Normal 3 2 11 2 6 2 4" xfId="21219"/>
    <cellStyle name="Normal 3 2 11 2 6 2 5" xfId="21220"/>
    <cellStyle name="Normal 3 2 11 2 6 2 6" xfId="21221"/>
    <cellStyle name="Normal 3 2 11 2 6 2 6 2" xfId="21222"/>
    <cellStyle name="Normal 3 2 11 2 6 2 7" xfId="21223"/>
    <cellStyle name="Normal 3 2 11 2 6 2 8" xfId="21224"/>
    <cellStyle name="Normal 3 2 11 2 6 2 9" xfId="21225"/>
    <cellStyle name="Normal 3 2 11 2 6 3" xfId="21226"/>
    <cellStyle name="Normal 3 2 11 2 6 3 2" xfId="21227"/>
    <cellStyle name="Normal 3 2 11 2 6 3 2 2" xfId="21228"/>
    <cellStyle name="Normal 3 2 11 2 6 3 2 2 2" xfId="21229"/>
    <cellStyle name="Normal 3 2 11 2 6 3 2 3" xfId="21230"/>
    <cellStyle name="Normal 3 2 11 2 6 3 2 4" xfId="21231"/>
    <cellStyle name="Normal 3 2 11 2 6 3 2 5" xfId="21232"/>
    <cellStyle name="Normal 3 2 11 2 6 3 3" xfId="21233"/>
    <cellStyle name="Normal 3 2 11 2 6 3 3 2" xfId="21234"/>
    <cellStyle name="Normal 3 2 11 2 6 3 4" xfId="21235"/>
    <cellStyle name="Normal 3 2 11 2 6 3 5" xfId="21236"/>
    <cellStyle name="Normal 3 2 11 2 6 4" xfId="21237"/>
    <cellStyle name="Normal 3 2 11 2 6 5" xfId="21238"/>
    <cellStyle name="Normal 3 2 11 2 6 6" xfId="21239"/>
    <cellStyle name="Normal 3 2 11 2 6 6 2" xfId="21240"/>
    <cellStyle name="Normal 3 2 11 2 6 7" xfId="21241"/>
    <cellStyle name="Normal 3 2 11 2 6 8" xfId="21242"/>
    <cellStyle name="Normal 3 2 11 2 6 9" xfId="21243"/>
    <cellStyle name="Normal 3 2 11 2 7" xfId="21244"/>
    <cellStyle name="Normal 3 2 11 2 8" xfId="21245"/>
    <cellStyle name="Normal 3 2 11 2 9" xfId="21246"/>
    <cellStyle name="Normal 3 2 11 20" xfId="21247"/>
    <cellStyle name="Normal 3 2 11 21" xfId="21248"/>
    <cellStyle name="Normal 3 2 11 22" xfId="21249"/>
    <cellStyle name="Normal 3 2 11 23" xfId="21250"/>
    <cellStyle name="Normal 3 2 11 24" xfId="21251"/>
    <cellStyle name="Normal 3 2 11 25" xfId="21252"/>
    <cellStyle name="Normal 3 2 11 26" xfId="21253"/>
    <cellStyle name="Normal 3 2 11 27" xfId="21254"/>
    <cellStyle name="Normal 3 2 11 28" xfId="21255"/>
    <cellStyle name="Normal 3 2 11 29" xfId="21256"/>
    <cellStyle name="Normal 3 2 11 3" xfId="21257"/>
    <cellStyle name="Normal 3 2 11 3 2" xfId="21258"/>
    <cellStyle name="Normal 3 2 11 3 3" xfId="21259"/>
    <cellStyle name="Normal 3 2 11 30" xfId="21260"/>
    <cellStyle name="Normal 3 2 11 31" xfId="21261"/>
    <cellStyle name="Normal 3 2 11 32" xfId="21262"/>
    <cellStyle name="Normal 3 2 11 33" xfId="21263"/>
    <cellStyle name="Normal 3 2 11 34" xfId="21264"/>
    <cellStyle name="Normal 3 2 11 35" xfId="21265"/>
    <cellStyle name="Normal 3 2 11 36" xfId="21266"/>
    <cellStyle name="Normal 3 2 11 37" xfId="21267"/>
    <cellStyle name="Normal 3 2 11 38" xfId="21268"/>
    <cellStyle name="Normal 3 2 11 39" xfId="21269"/>
    <cellStyle name="Normal 3 2 11 4" xfId="21270"/>
    <cellStyle name="Normal 3 2 11 4 2" xfId="21271"/>
    <cellStyle name="Normal 3 2 11 4 3" xfId="21272"/>
    <cellStyle name="Normal 3 2 11 40" xfId="21273"/>
    <cellStyle name="Normal 3 2 11 41" xfId="21274"/>
    <cellStyle name="Normal 3 2 11 42" xfId="21275"/>
    <cellStyle name="Normal 3 2 11 43" xfId="21276"/>
    <cellStyle name="Normal 3 2 11 44" xfId="21277"/>
    <cellStyle name="Normal 3 2 11 45" xfId="21278"/>
    <cellStyle name="Normal 3 2 11 46" xfId="21279"/>
    <cellStyle name="Normal 3 2 11 47" xfId="21280"/>
    <cellStyle name="Normal 3 2 11 48" xfId="21281"/>
    <cellStyle name="Normal 3 2 11 49" xfId="21282"/>
    <cellStyle name="Normal 3 2 11 5" xfId="21283"/>
    <cellStyle name="Normal 3 2 11 5 2" xfId="21284"/>
    <cellStyle name="Normal 3 2 11 5 3" xfId="21285"/>
    <cellStyle name="Normal 3 2 11 50" xfId="21286"/>
    <cellStyle name="Normal 3 2 11 51" xfId="21287"/>
    <cellStyle name="Normal 3 2 11 52" xfId="21288"/>
    <cellStyle name="Normal 3 2 11 53" xfId="21289"/>
    <cellStyle name="Normal 3 2 11 54" xfId="21290"/>
    <cellStyle name="Normal 3 2 11 55" xfId="21291"/>
    <cellStyle name="Normal 3 2 11 56" xfId="21292"/>
    <cellStyle name="Normal 3 2 11 57" xfId="21293"/>
    <cellStyle name="Normal 3 2 11 57 2" xfId="21294"/>
    <cellStyle name="Normal 3 2 11 58" xfId="21295"/>
    <cellStyle name="Normal 3 2 11 59" xfId="21296"/>
    <cellStyle name="Normal 3 2 11 6" xfId="21297"/>
    <cellStyle name="Normal 3 2 11 6 2" xfId="21298"/>
    <cellStyle name="Normal 3 2 11 6 3" xfId="21299"/>
    <cellStyle name="Normal 3 2 11 60" xfId="21300"/>
    <cellStyle name="Normal 3 2 11 7" xfId="21301"/>
    <cellStyle name="Normal 3 2 11 7 2" xfId="21302"/>
    <cellStyle name="Normal 3 2 11 7 3" xfId="21303"/>
    <cellStyle name="Normal 3 2 11 8" xfId="21304"/>
    <cellStyle name="Normal 3 2 11 8 10" xfId="21305"/>
    <cellStyle name="Normal 3 2 11 8 11" xfId="21306"/>
    <cellStyle name="Normal 3 2 11 8 12" xfId="21307"/>
    <cellStyle name="Normal 3 2 11 8 13" xfId="21308"/>
    <cellStyle name="Normal 3 2 11 8 13 2" xfId="21309"/>
    <cellStyle name="Normal 3 2 11 8 14" xfId="21310"/>
    <cellStyle name="Normal 3 2 11 8 15" xfId="21311"/>
    <cellStyle name="Normal 3 2 11 8 16" xfId="21312"/>
    <cellStyle name="Normal 3 2 11 8 2" xfId="21313"/>
    <cellStyle name="Normal 3 2 11 8 2 10" xfId="21314"/>
    <cellStyle name="Normal 3 2 11 8 2 11" xfId="21315"/>
    <cellStyle name="Normal 3 2 11 8 2 12" xfId="21316"/>
    <cellStyle name="Normal 3 2 11 8 2 13" xfId="21317"/>
    <cellStyle name="Normal 3 2 11 8 2 13 2" xfId="21318"/>
    <cellStyle name="Normal 3 2 11 8 2 14" xfId="21319"/>
    <cellStyle name="Normal 3 2 11 8 2 15" xfId="21320"/>
    <cellStyle name="Normal 3 2 11 8 2 16" xfId="21321"/>
    <cellStyle name="Normal 3 2 11 8 2 2" xfId="21322"/>
    <cellStyle name="Normal 3 2 11 8 2 2 10" xfId="21323"/>
    <cellStyle name="Normal 3 2 11 8 2 2 11" xfId="21324"/>
    <cellStyle name="Normal 3 2 11 8 2 2 12" xfId="21325"/>
    <cellStyle name="Normal 3 2 11 8 2 2 12 2" xfId="21326"/>
    <cellStyle name="Normal 3 2 11 8 2 2 13" xfId="21327"/>
    <cellStyle name="Normal 3 2 11 8 2 2 14" xfId="21328"/>
    <cellStyle name="Normal 3 2 11 8 2 2 15" xfId="21329"/>
    <cellStyle name="Normal 3 2 11 8 2 2 2" xfId="21330"/>
    <cellStyle name="Normal 3 2 11 8 2 2 2 2" xfId="21331"/>
    <cellStyle name="Normal 3 2 11 8 2 2 2 2 2" xfId="21332"/>
    <cellStyle name="Normal 3 2 11 8 2 2 2 2 2 2" xfId="21333"/>
    <cellStyle name="Normal 3 2 11 8 2 2 2 2 2 2 2" xfId="21334"/>
    <cellStyle name="Normal 3 2 11 8 2 2 2 2 2 2 2 2" xfId="21335"/>
    <cellStyle name="Normal 3 2 11 8 2 2 2 2 2 2 3" xfId="21336"/>
    <cellStyle name="Normal 3 2 11 8 2 2 2 2 2 2 4" xfId="21337"/>
    <cellStyle name="Normal 3 2 11 8 2 2 2 2 2 2 5" xfId="21338"/>
    <cellStyle name="Normal 3 2 11 8 2 2 2 2 2 3" xfId="21339"/>
    <cellStyle name="Normal 3 2 11 8 2 2 2 2 2 3 2" xfId="21340"/>
    <cellStyle name="Normal 3 2 11 8 2 2 2 2 2 4" xfId="21341"/>
    <cellStyle name="Normal 3 2 11 8 2 2 2 2 2 5" xfId="21342"/>
    <cellStyle name="Normal 3 2 11 8 2 2 2 2 3" xfId="21343"/>
    <cellStyle name="Normal 3 2 11 8 2 2 2 2 4" xfId="21344"/>
    <cellStyle name="Normal 3 2 11 8 2 2 2 2 5" xfId="21345"/>
    <cellStyle name="Normal 3 2 11 8 2 2 2 2 6" xfId="21346"/>
    <cellStyle name="Normal 3 2 11 8 2 2 2 2 6 2" xfId="21347"/>
    <cellStyle name="Normal 3 2 11 8 2 2 2 2 7" xfId="21348"/>
    <cellStyle name="Normal 3 2 11 8 2 2 2 2 8" xfId="21349"/>
    <cellStyle name="Normal 3 2 11 8 2 2 2 2 9" xfId="21350"/>
    <cellStyle name="Normal 3 2 11 8 2 2 2 3" xfId="21351"/>
    <cellStyle name="Normal 3 2 11 8 2 2 2 3 2" xfId="21352"/>
    <cellStyle name="Normal 3 2 11 8 2 2 2 3 2 2" xfId="21353"/>
    <cellStyle name="Normal 3 2 11 8 2 2 2 3 2 2 2" xfId="21354"/>
    <cellStyle name="Normal 3 2 11 8 2 2 2 3 2 3" xfId="21355"/>
    <cellStyle name="Normal 3 2 11 8 2 2 2 3 2 4" xfId="21356"/>
    <cellStyle name="Normal 3 2 11 8 2 2 2 3 2 5" xfId="21357"/>
    <cellStyle name="Normal 3 2 11 8 2 2 2 3 3" xfId="21358"/>
    <cellStyle name="Normal 3 2 11 8 2 2 2 3 3 2" xfId="21359"/>
    <cellStyle name="Normal 3 2 11 8 2 2 2 3 4" xfId="21360"/>
    <cellStyle name="Normal 3 2 11 8 2 2 2 3 5" xfId="21361"/>
    <cellStyle name="Normal 3 2 11 8 2 2 2 4" xfId="21362"/>
    <cellStyle name="Normal 3 2 11 8 2 2 2 5" xfId="21363"/>
    <cellStyle name="Normal 3 2 11 8 2 2 2 6" xfId="21364"/>
    <cellStyle name="Normal 3 2 11 8 2 2 2 6 2" xfId="21365"/>
    <cellStyle name="Normal 3 2 11 8 2 2 2 7" xfId="21366"/>
    <cellStyle name="Normal 3 2 11 8 2 2 2 8" xfId="21367"/>
    <cellStyle name="Normal 3 2 11 8 2 2 2 9" xfId="21368"/>
    <cellStyle name="Normal 3 2 11 8 2 2 3" xfId="21369"/>
    <cellStyle name="Normal 3 2 11 8 2 2 4" xfId="21370"/>
    <cellStyle name="Normal 3 2 11 8 2 2 5" xfId="21371"/>
    <cellStyle name="Normal 3 2 11 8 2 2 6" xfId="21372"/>
    <cellStyle name="Normal 3 2 11 8 2 2 7" xfId="21373"/>
    <cellStyle name="Normal 3 2 11 8 2 2 8" xfId="21374"/>
    <cellStyle name="Normal 3 2 11 8 2 2 8 2" xfId="21375"/>
    <cellStyle name="Normal 3 2 11 8 2 2 8 2 2" xfId="21376"/>
    <cellStyle name="Normal 3 2 11 8 2 2 8 2 2 2" xfId="21377"/>
    <cellStyle name="Normal 3 2 11 8 2 2 8 2 3" xfId="21378"/>
    <cellStyle name="Normal 3 2 11 8 2 2 8 2 4" xfId="21379"/>
    <cellStyle name="Normal 3 2 11 8 2 2 8 2 5" xfId="21380"/>
    <cellStyle name="Normal 3 2 11 8 2 2 8 3" xfId="21381"/>
    <cellStyle name="Normal 3 2 11 8 2 2 8 3 2" xfId="21382"/>
    <cellStyle name="Normal 3 2 11 8 2 2 8 4" xfId="21383"/>
    <cellStyle name="Normal 3 2 11 8 2 2 8 5" xfId="21384"/>
    <cellStyle name="Normal 3 2 11 8 2 2 9" xfId="21385"/>
    <cellStyle name="Normal 3 2 11 8 2 3" xfId="21386"/>
    <cellStyle name="Normal 3 2 11 8 2 4" xfId="21387"/>
    <cellStyle name="Normal 3 2 11 8 2 4 2" xfId="21388"/>
    <cellStyle name="Normal 3 2 11 8 2 4 2 2" xfId="21389"/>
    <cellStyle name="Normal 3 2 11 8 2 4 2 2 2" xfId="21390"/>
    <cellStyle name="Normal 3 2 11 8 2 4 2 2 2 2" xfId="21391"/>
    <cellStyle name="Normal 3 2 11 8 2 4 2 2 2 2 2" xfId="21392"/>
    <cellStyle name="Normal 3 2 11 8 2 4 2 2 2 3" xfId="21393"/>
    <cellStyle name="Normal 3 2 11 8 2 4 2 2 2 4" xfId="21394"/>
    <cellStyle name="Normal 3 2 11 8 2 4 2 2 2 5" xfId="21395"/>
    <cellStyle name="Normal 3 2 11 8 2 4 2 2 3" xfId="21396"/>
    <cellStyle name="Normal 3 2 11 8 2 4 2 2 3 2" xfId="21397"/>
    <cellStyle name="Normal 3 2 11 8 2 4 2 2 4" xfId="21398"/>
    <cellStyle name="Normal 3 2 11 8 2 4 2 2 5" xfId="21399"/>
    <cellStyle name="Normal 3 2 11 8 2 4 2 3" xfId="21400"/>
    <cellStyle name="Normal 3 2 11 8 2 4 2 4" xfId="21401"/>
    <cellStyle name="Normal 3 2 11 8 2 4 2 5" xfId="21402"/>
    <cellStyle name="Normal 3 2 11 8 2 4 2 6" xfId="21403"/>
    <cellStyle name="Normal 3 2 11 8 2 4 2 6 2" xfId="21404"/>
    <cellStyle name="Normal 3 2 11 8 2 4 2 7" xfId="21405"/>
    <cellStyle name="Normal 3 2 11 8 2 4 2 8" xfId="21406"/>
    <cellStyle name="Normal 3 2 11 8 2 4 2 9" xfId="21407"/>
    <cellStyle name="Normal 3 2 11 8 2 4 3" xfId="21408"/>
    <cellStyle name="Normal 3 2 11 8 2 4 3 2" xfId="21409"/>
    <cellStyle name="Normal 3 2 11 8 2 4 3 2 2" xfId="21410"/>
    <cellStyle name="Normal 3 2 11 8 2 4 3 2 2 2" xfId="21411"/>
    <cellStyle name="Normal 3 2 11 8 2 4 3 2 3" xfId="21412"/>
    <cellStyle name="Normal 3 2 11 8 2 4 3 2 4" xfId="21413"/>
    <cellStyle name="Normal 3 2 11 8 2 4 3 2 5" xfId="21414"/>
    <cellStyle name="Normal 3 2 11 8 2 4 3 3" xfId="21415"/>
    <cellStyle name="Normal 3 2 11 8 2 4 3 3 2" xfId="21416"/>
    <cellStyle name="Normal 3 2 11 8 2 4 3 4" xfId="21417"/>
    <cellStyle name="Normal 3 2 11 8 2 4 3 5" xfId="21418"/>
    <cellStyle name="Normal 3 2 11 8 2 4 4" xfId="21419"/>
    <cellStyle name="Normal 3 2 11 8 2 4 5" xfId="21420"/>
    <cellStyle name="Normal 3 2 11 8 2 4 6" xfId="21421"/>
    <cellStyle name="Normal 3 2 11 8 2 4 6 2" xfId="21422"/>
    <cellStyle name="Normal 3 2 11 8 2 4 7" xfId="21423"/>
    <cellStyle name="Normal 3 2 11 8 2 4 8" xfId="21424"/>
    <cellStyle name="Normal 3 2 11 8 2 4 9" xfId="21425"/>
    <cellStyle name="Normal 3 2 11 8 2 5" xfId="21426"/>
    <cellStyle name="Normal 3 2 11 8 2 5 2" xfId="21427"/>
    <cellStyle name="Normal 3 2 11 8 2 5 3" xfId="21428"/>
    <cellStyle name="Normal 3 2 11 8 2 6" xfId="21429"/>
    <cellStyle name="Normal 3 2 11 8 2 6 2" xfId="21430"/>
    <cellStyle name="Normal 3 2 11 8 2 6 3" xfId="21431"/>
    <cellStyle name="Normal 3 2 11 8 2 7" xfId="21432"/>
    <cellStyle name="Normal 3 2 11 8 2 7 2" xfId="21433"/>
    <cellStyle name="Normal 3 2 11 8 2 7 3" xfId="21434"/>
    <cellStyle name="Normal 3 2 11 8 2 8" xfId="21435"/>
    <cellStyle name="Normal 3 2 11 8 2 8 2" xfId="21436"/>
    <cellStyle name="Normal 3 2 11 8 2 8 3" xfId="21437"/>
    <cellStyle name="Normal 3 2 11 8 2 9" xfId="21438"/>
    <cellStyle name="Normal 3 2 11 8 2 9 2" xfId="21439"/>
    <cellStyle name="Normal 3 2 11 8 2 9 2 2" xfId="21440"/>
    <cellStyle name="Normal 3 2 11 8 2 9 2 2 2" xfId="21441"/>
    <cellStyle name="Normal 3 2 11 8 2 9 2 3" xfId="21442"/>
    <cellStyle name="Normal 3 2 11 8 2 9 2 4" xfId="21443"/>
    <cellStyle name="Normal 3 2 11 8 2 9 2 5" xfId="21444"/>
    <cellStyle name="Normal 3 2 11 8 2 9 3" xfId="21445"/>
    <cellStyle name="Normal 3 2 11 8 2 9 3 2" xfId="21446"/>
    <cellStyle name="Normal 3 2 11 8 2 9 4" xfId="21447"/>
    <cellStyle name="Normal 3 2 11 8 2 9 5" xfId="21448"/>
    <cellStyle name="Normal 3 2 11 8 3" xfId="21449"/>
    <cellStyle name="Normal 3 2 11 8 3 10" xfId="21450"/>
    <cellStyle name="Normal 3 2 11 8 3 11" xfId="21451"/>
    <cellStyle name="Normal 3 2 11 8 3 12" xfId="21452"/>
    <cellStyle name="Normal 3 2 11 8 3 12 2" xfId="21453"/>
    <cellStyle name="Normal 3 2 11 8 3 13" xfId="21454"/>
    <cellStyle name="Normal 3 2 11 8 3 14" xfId="21455"/>
    <cellStyle name="Normal 3 2 11 8 3 15" xfId="21456"/>
    <cellStyle name="Normal 3 2 11 8 3 2" xfId="21457"/>
    <cellStyle name="Normal 3 2 11 8 3 2 2" xfId="21458"/>
    <cellStyle name="Normal 3 2 11 8 3 2 2 2" xfId="21459"/>
    <cellStyle name="Normal 3 2 11 8 3 2 2 2 2" xfId="21460"/>
    <cellStyle name="Normal 3 2 11 8 3 2 2 2 2 2" xfId="21461"/>
    <cellStyle name="Normal 3 2 11 8 3 2 2 2 2 2 2" xfId="21462"/>
    <cellStyle name="Normal 3 2 11 8 3 2 2 2 2 3" xfId="21463"/>
    <cellStyle name="Normal 3 2 11 8 3 2 2 2 2 4" xfId="21464"/>
    <cellStyle name="Normal 3 2 11 8 3 2 2 2 2 5" xfId="21465"/>
    <cellStyle name="Normal 3 2 11 8 3 2 2 2 3" xfId="21466"/>
    <cellStyle name="Normal 3 2 11 8 3 2 2 2 3 2" xfId="21467"/>
    <cellStyle name="Normal 3 2 11 8 3 2 2 2 4" xfId="21468"/>
    <cellStyle name="Normal 3 2 11 8 3 2 2 2 5" xfId="21469"/>
    <cellStyle name="Normal 3 2 11 8 3 2 2 3" xfId="21470"/>
    <cellStyle name="Normal 3 2 11 8 3 2 2 4" xfId="21471"/>
    <cellStyle name="Normal 3 2 11 8 3 2 2 5" xfId="21472"/>
    <cellStyle name="Normal 3 2 11 8 3 2 2 6" xfId="21473"/>
    <cellStyle name="Normal 3 2 11 8 3 2 2 6 2" xfId="21474"/>
    <cellStyle name="Normal 3 2 11 8 3 2 2 7" xfId="21475"/>
    <cellStyle name="Normal 3 2 11 8 3 2 2 8" xfId="21476"/>
    <cellStyle name="Normal 3 2 11 8 3 2 2 9" xfId="21477"/>
    <cellStyle name="Normal 3 2 11 8 3 2 3" xfId="21478"/>
    <cellStyle name="Normal 3 2 11 8 3 2 3 2" xfId="21479"/>
    <cellStyle name="Normal 3 2 11 8 3 2 3 2 2" xfId="21480"/>
    <cellStyle name="Normal 3 2 11 8 3 2 3 2 2 2" xfId="21481"/>
    <cellStyle name="Normal 3 2 11 8 3 2 3 2 3" xfId="21482"/>
    <cellStyle name="Normal 3 2 11 8 3 2 3 2 4" xfId="21483"/>
    <cellStyle name="Normal 3 2 11 8 3 2 3 2 5" xfId="21484"/>
    <cellStyle name="Normal 3 2 11 8 3 2 3 3" xfId="21485"/>
    <cellStyle name="Normal 3 2 11 8 3 2 3 3 2" xfId="21486"/>
    <cellStyle name="Normal 3 2 11 8 3 2 3 4" xfId="21487"/>
    <cellStyle name="Normal 3 2 11 8 3 2 3 5" xfId="21488"/>
    <cellStyle name="Normal 3 2 11 8 3 2 4" xfId="21489"/>
    <cellStyle name="Normal 3 2 11 8 3 2 5" xfId="21490"/>
    <cellStyle name="Normal 3 2 11 8 3 2 6" xfId="21491"/>
    <cellStyle name="Normal 3 2 11 8 3 2 6 2" xfId="21492"/>
    <cellStyle name="Normal 3 2 11 8 3 2 7" xfId="21493"/>
    <cellStyle name="Normal 3 2 11 8 3 2 8" xfId="21494"/>
    <cellStyle name="Normal 3 2 11 8 3 2 9" xfId="21495"/>
    <cellStyle name="Normal 3 2 11 8 3 3" xfId="21496"/>
    <cellStyle name="Normal 3 2 11 8 3 3 2" xfId="21497"/>
    <cellStyle name="Normal 3 2 11 8 3 3 3" xfId="21498"/>
    <cellStyle name="Normal 3 2 11 8 3 4" xfId="21499"/>
    <cellStyle name="Normal 3 2 11 8 3 4 2" xfId="21500"/>
    <cellStyle name="Normal 3 2 11 8 3 4 3" xfId="21501"/>
    <cellStyle name="Normal 3 2 11 8 3 5" xfId="21502"/>
    <cellStyle name="Normal 3 2 11 8 3 5 2" xfId="21503"/>
    <cellStyle name="Normal 3 2 11 8 3 5 3" xfId="21504"/>
    <cellStyle name="Normal 3 2 11 8 3 6" xfId="21505"/>
    <cellStyle name="Normal 3 2 11 8 3 6 2" xfId="21506"/>
    <cellStyle name="Normal 3 2 11 8 3 6 3" xfId="21507"/>
    <cellStyle name="Normal 3 2 11 8 3 7" xfId="21508"/>
    <cellStyle name="Normal 3 2 11 8 3 7 2" xfId="21509"/>
    <cellStyle name="Normal 3 2 11 8 3 7 3" xfId="21510"/>
    <cellStyle name="Normal 3 2 11 8 3 8" xfId="21511"/>
    <cellStyle name="Normal 3 2 11 8 3 8 2" xfId="21512"/>
    <cellStyle name="Normal 3 2 11 8 3 8 2 2" xfId="21513"/>
    <cellStyle name="Normal 3 2 11 8 3 8 2 2 2" xfId="21514"/>
    <cellStyle name="Normal 3 2 11 8 3 8 2 3" xfId="21515"/>
    <cellStyle name="Normal 3 2 11 8 3 8 2 4" xfId="21516"/>
    <cellStyle name="Normal 3 2 11 8 3 8 2 5" xfId="21517"/>
    <cellStyle name="Normal 3 2 11 8 3 8 3" xfId="21518"/>
    <cellStyle name="Normal 3 2 11 8 3 8 3 2" xfId="21519"/>
    <cellStyle name="Normal 3 2 11 8 3 8 4" xfId="21520"/>
    <cellStyle name="Normal 3 2 11 8 3 8 5" xfId="21521"/>
    <cellStyle name="Normal 3 2 11 8 3 9" xfId="21522"/>
    <cellStyle name="Normal 3 2 11 8 4" xfId="21523"/>
    <cellStyle name="Normal 3 2 11 8 4 2" xfId="21524"/>
    <cellStyle name="Normal 3 2 11 8 4 2 2" xfId="21525"/>
    <cellStyle name="Normal 3 2 11 8 4 2 2 2" xfId="21526"/>
    <cellStyle name="Normal 3 2 11 8 4 2 2 2 2" xfId="21527"/>
    <cellStyle name="Normal 3 2 11 8 4 2 2 2 2 2" xfId="21528"/>
    <cellStyle name="Normal 3 2 11 8 4 2 2 2 3" xfId="21529"/>
    <cellStyle name="Normal 3 2 11 8 4 2 2 2 4" xfId="21530"/>
    <cellStyle name="Normal 3 2 11 8 4 2 2 2 5" xfId="21531"/>
    <cellStyle name="Normal 3 2 11 8 4 2 2 3" xfId="21532"/>
    <cellStyle name="Normal 3 2 11 8 4 2 2 3 2" xfId="21533"/>
    <cellStyle name="Normal 3 2 11 8 4 2 2 4" xfId="21534"/>
    <cellStyle name="Normal 3 2 11 8 4 2 2 5" xfId="21535"/>
    <cellStyle name="Normal 3 2 11 8 4 2 3" xfId="21536"/>
    <cellStyle name="Normal 3 2 11 8 4 2 4" xfId="21537"/>
    <cellStyle name="Normal 3 2 11 8 4 2 5" xfId="21538"/>
    <cellStyle name="Normal 3 2 11 8 4 2 6" xfId="21539"/>
    <cellStyle name="Normal 3 2 11 8 4 2 6 2" xfId="21540"/>
    <cellStyle name="Normal 3 2 11 8 4 2 7" xfId="21541"/>
    <cellStyle name="Normal 3 2 11 8 4 2 8" xfId="21542"/>
    <cellStyle name="Normal 3 2 11 8 4 2 9" xfId="21543"/>
    <cellStyle name="Normal 3 2 11 8 4 3" xfId="21544"/>
    <cellStyle name="Normal 3 2 11 8 4 3 2" xfId="21545"/>
    <cellStyle name="Normal 3 2 11 8 4 3 2 2" xfId="21546"/>
    <cellStyle name="Normal 3 2 11 8 4 3 2 2 2" xfId="21547"/>
    <cellStyle name="Normal 3 2 11 8 4 3 2 3" xfId="21548"/>
    <cellStyle name="Normal 3 2 11 8 4 3 2 4" xfId="21549"/>
    <cellStyle name="Normal 3 2 11 8 4 3 2 5" xfId="21550"/>
    <cellStyle name="Normal 3 2 11 8 4 3 3" xfId="21551"/>
    <cellStyle name="Normal 3 2 11 8 4 3 3 2" xfId="21552"/>
    <cellStyle name="Normal 3 2 11 8 4 3 4" xfId="21553"/>
    <cellStyle name="Normal 3 2 11 8 4 3 5" xfId="21554"/>
    <cellStyle name="Normal 3 2 11 8 4 4" xfId="21555"/>
    <cellStyle name="Normal 3 2 11 8 4 5" xfId="21556"/>
    <cellStyle name="Normal 3 2 11 8 4 6" xfId="21557"/>
    <cellStyle name="Normal 3 2 11 8 4 6 2" xfId="21558"/>
    <cellStyle name="Normal 3 2 11 8 4 7" xfId="21559"/>
    <cellStyle name="Normal 3 2 11 8 4 8" xfId="21560"/>
    <cellStyle name="Normal 3 2 11 8 4 9" xfId="21561"/>
    <cellStyle name="Normal 3 2 11 8 5" xfId="21562"/>
    <cellStyle name="Normal 3 2 11 8 6" xfId="21563"/>
    <cellStyle name="Normal 3 2 11 8 7" xfId="21564"/>
    <cellStyle name="Normal 3 2 11 8 8" xfId="21565"/>
    <cellStyle name="Normal 3 2 11 8 9" xfId="21566"/>
    <cellStyle name="Normal 3 2 11 8 9 2" xfId="21567"/>
    <cellStyle name="Normal 3 2 11 8 9 2 2" xfId="21568"/>
    <cellStyle name="Normal 3 2 11 8 9 2 2 2" xfId="21569"/>
    <cellStyle name="Normal 3 2 11 8 9 2 3" xfId="21570"/>
    <cellStyle name="Normal 3 2 11 8 9 2 4" xfId="21571"/>
    <cellStyle name="Normal 3 2 11 8 9 2 5" xfId="21572"/>
    <cellStyle name="Normal 3 2 11 8 9 3" xfId="21573"/>
    <cellStyle name="Normal 3 2 11 8 9 3 2" xfId="21574"/>
    <cellStyle name="Normal 3 2 11 8 9 4" xfId="21575"/>
    <cellStyle name="Normal 3 2 11 8 9 5" xfId="21576"/>
    <cellStyle name="Normal 3 2 11 9" xfId="21577"/>
    <cellStyle name="Normal 3 2 11 9 10" xfId="21578"/>
    <cellStyle name="Normal 3 2 11 9 11" xfId="21579"/>
    <cellStyle name="Normal 3 2 11 9 12" xfId="21580"/>
    <cellStyle name="Normal 3 2 11 9 12 2" xfId="21581"/>
    <cellStyle name="Normal 3 2 11 9 13" xfId="21582"/>
    <cellStyle name="Normal 3 2 11 9 14" xfId="21583"/>
    <cellStyle name="Normal 3 2 11 9 15" xfId="21584"/>
    <cellStyle name="Normal 3 2 11 9 2" xfId="21585"/>
    <cellStyle name="Normal 3 2 11 9 2 2" xfId="21586"/>
    <cellStyle name="Normal 3 2 11 9 2 2 2" xfId="21587"/>
    <cellStyle name="Normal 3 2 11 9 2 2 2 2" xfId="21588"/>
    <cellStyle name="Normal 3 2 11 9 2 2 2 2 2" xfId="21589"/>
    <cellStyle name="Normal 3 2 11 9 2 2 2 2 2 2" xfId="21590"/>
    <cellStyle name="Normal 3 2 11 9 2 2 2 2 3" xfId="21591"/>
    <cellStyle name="Normal 3 2 11 9 2 2 2 2 4" xfId="21592"/>
    <cellStyle name="Normal 3 2 11 9 2 2 2 2 5" xfId="21593"/>
    <cellStyle name="Normal 3 2 11 9 2 2 2 3" xfId="21594"/>
    <cellStyle name="Normal 3 2 11 9 2 2 2 3 2" xfId="21595"/>
    <cellStyle name="Normal 3 2 11 9 2 2 2 4" xfId="21596"/>
    <cellStyle name="Normal 3 2 11 9 2 2 2 5" xfId="21597"/>
    <cellStyle name="Normal 3 2 11 9 2 2 3" xfId="21598"/>
    <cellStyle name="Normal 3 2 11 9 2 2 4" xfId="21599"/>
    <cellStyle name="Normal 3 2 11 9 2 2 5" xfId="21600"/>
    <cellStyle name="Normal 3 2 11 9 2 2 6" xfId="21601"/>
    <cellStyle name="Normal 3 2 11 9 2 2 6 2" xfId="21602"/>
    <cellStyle name="Normal 3 2 11 9 2 2 7" xfId="21603"/>
    <cellStyle name="Normal 3 2 11 9 2 2 8" xfId="21604"/>
    <cellStyle name="Normal 3 2 11 9 2 2 9" xfId="21605"/>
    <cellStyle name="Normal 3 2 11 9 2 3" xfId="21606"/>
    <cellStyle name="Normal 3 2 11 9 2 3 2" xfId="21607"/>
    <cellStyle name="Normal 3 2 11 9 2 3 2 2" xfId="21608"/>
    <cellStyle name="Normal 3 2 11 9 2 3 2 2 2" xfId="21609"/>
    <cellStyle name="Normal 3 2 11 9 2 3 2 3" xfId="21610"/>
    <cellStyle name="Normal 3 2 11 9 2 3 2 4" xfId="21611"/>
    <cellStyle name="Normal 3 2 11 9 2 3 2 5" xfId="21612"/>
    <cellStyle name="Normal 3 2 11 9 2 3 3" xfId="21613"/>
    <cellStyle name="Normal 3 2 11 9 2 3 3 2" xfId="21614"/>
    <cellStyle name="Normal 3 2 11 9 2 3 4" xfId="21615"/>
    <cellStyle name="Normal 3 2 11 9 2 3 5" xfId="21616"/>
    <cellStyle name="Normal 3 2 11 9 2 4" xfId="21617"/>
    <cellStyle name="Normal 3 2 11 9 2 5" xfId="21618"/>
    <cellStyle name="Normal 3 2 11 9 2 6" xfId="21619"/>
    <cellStyle name="Normal 3 2 11 9 2 6 2" xfId="21620"/>
    <cellStyle name="Normal 3 2 11 9 2 7" xfId="21621"/>
    <cellStyle name="Normal 3 2 11 9 2 8" xfId="21622"/>
    <cellStyle name="Normal 3 2 11 9 2 9" xfId="21623"/>
    <cellStyle name="Normal 3 2 11 9 3" xfId="21624"/>
    <cellStyle name="Normal 3 2 11 9 4" xfId="21625"/>
    <cellStyle name="Normal 3 2 11 9 5" xfId="21626"/>
    <cellStyle name="Normal 3 2 11 9 6" xfId="21627"/>
    <cellStyle name="Normal 3 2 11 9 7" xfId="21628"/>
    <cellStyle name="Normal 3 2 11 9 8" xfId="21629"/>
    <cellStyle name="Normal 3 2 11 9 8 2" xfId="21630"/>
    <cellStyle name="Normal 3 2 11 9 8 2 2" xfId="21631"/>
    <cellStyle name="Normal 3 2 11 9 8 2 2 2" xfId="21632"/>
    <cellStyle name="Normal 3 2 11 9 8 2 3" xfId="21633"/>
    <cellStyle name="Normal 3 2 11 9 8 2 4" xfId="21634"/>
    <cellStyle name="Normal 3 2 11 9 8 2 5" xfId="21635"/>
    <cellStyle name="Normal 3 2 11 9 8 3" xfId="21636"/>
    <cellStyle name="Normal 3 2 11 9 8 3 2" xfId="21637"/>
    <cellStyle name="Normal 3 2 11 9 8 4" xfId="21638"/>
    <cellStyle name="Normal 3 2 11 9 8 5" xfId="21639"/>
    <cellStyle name="Normal 3 2 11 9 9" xfId="21640"/>
    <cellStyle name="Normal 3 2 110" xfId="21641"/>
    <cellStyle name="Normal 3 2 111" xfId="21642"/>
    <cellStyle name="Normal 3 2 112" xfId="21643"/>
    <cellStyle name="Normal 3 2 113" xfId="21644"/>
    <cellStyle name="Normal 3 2 114" xfId="21645"/>
    <cellStyle name="Normal 3 2 115" xfId="21646"/>
    <cellStyle name="Normal 3 2 116" xfId="21647"/>
    <cellStyle name="Normal 3 2 117" xfId="21648"/>
    <cellStyle name="Normal 3 2 118" xfId="21649"/>
    <cellStyle name="Normal 3 2 119" xfId="21650"/>
    <cellStyle name="Normal 3 2 12" xfId="21651"/>
    <cellStyle name="Normal 3 2 12 2" xfId="21652"/>
    <cellStyle name="Normal 3 2 12 2 2" xfId="21653"/>
    <cellStyle name="Normal 3 2 12 2 3" xfId="21654"/>
    <cellStyle name="Normal 3 2 12 3" xfId="21655"/>
    <cellStyle name="Normal 3 2 12 3 2" xfId="21656"/>
    <cellStyle name="Normal 3 2 12 3 3" xfId="21657"/>
    <cellStyle name="Normal 3 2 12 4" xfId="21658"/>
    <cellStyle name="Normal 3 2 12 5" xfId="21659"/>
    <cellStyle name="Normal 3 2 120" xfId="21660"/>
    <cellStyle name="Normal 3 2 121" xfId="21661"/>
    <cellStyle name="Normal 3 2 122" xfId="21662"/>
    <cellStyle name="Normal 3 2 123" xfId="21663"/>
    <cellStyle name="Normal 3 2 124" xfId="21664"/>
    <cellStyle name="Normal 3 2 125" xfId="21665"/>
    <cellStyle name="Normal 3 2 126" xfId="21666"/>
    <cellStyle name="Normal 3 2 127" xfId="21667"/>
    <cellStyle name="Normal 3 2 128" xfId="21668"/>
    <cellStyle name="Normal 3 2 13" xfId="21669"/>
    <cellStyle name="Normal 3 2 13 2" xfId="21670"/>
    <cellStyle name="Normal 3 2 13 2 2" xfId="21671"/>
    <cellStyle name="Normal 3 2 13 2 3" xfId="21672"/>
    <cellStyle name="Normal 3 2 13 3" xfId="21673"/>
    <cellStyle name="Normal 3 2 13 3 2" xfId="21674"/>
    <cellStyle name="Normal 3 2 13 3 3" xfId="21675"/>
    <cellStyle name="Normal 3 2 13 4" xfId="21676"/>
    <cellStyle name="Normal 3 2 13 5" xfId="21677"/>
    <cellStyle name="Normal 3 2 14" xfId="21678"/>
    <cellStyle name="Normal 3 2 14 2" xfId="21679"/>
    <cellStyle name="Normal 3 2 14 2 2" xfId="21680"/>
    <cellStyle name="Normal 3 2 14 2 3" xfId="21681"/>
    <cellStyle name="Normal 3 2 14 3" xfId="21682"/>
    <cellStyle name="Normal 3 2 14 3 2" xfId="21683"/>
    <cellStyle name="Normal 3 2 14 3 3" xfId="21684"/>
    <cellStyle name="Normal 3 2 14 4" xfId="21685"/>
    <cellStyle name="Normal 3 2 14 5" xfId="21686"/>
    <cellStyle name="Normal 3 2 15" xfId="21687"/>
    <cellStyle name="Normal 3 2 15 2" xfId="21688"/>
    <cellStyle name="Normal 3 2 15 2 2" xfId="21689"/>
    <cellStyle name="Normal 3 2 15 2 3" xfId="21690"/>
    <cellStyle name="Normal 3 2 15 3" xfId="21691"/>
    <cellStyle name="Normal 3 2 15 3 2" xfId="21692"/>
    <cellStyle name="Normal 3 2 15 3 3" xfId="21693"/>
    <cellStyle name="Normal 3 2 15 4" xfId="21694"/>
    <cellStyle name="Normal 3 2 15 5" xfId="21695"/>
    <cellStyle name="Normal 3 2 16" xfId="21696"/>
    <cellStyle name="Normal 3 2 16 2" xfId="21697"/>
    <cellStyle name="Normal 3 2 16 2 2" xfId="21698"/>
    <cellStyle name="Normal 3 2 16 2 3" xfId="21699"/>
    <cellStyle name="Normal 3 2 16 3" xfId="21700"/>
    <cellStyle name="Normal 3 2 16 3 2" xfId="21701"/>
    <cellStyle name="Normal 3 2 16 3 3" xfId="21702"/>
    <cellStyle name="Normal 3 2 16 4" xfId="21703"/>
    <cellStyle name="Normal 3 2 16 5" xfId="21704"/>
    <cellStyle name="Normal 3 2 17" xfId="21705"/>
    <cellStyle name="Normal 3 2 17 2" xfId="21706"/>
    <cellStyle name="Normal 3 2 17 2 2" xfId="21707"/>
    <cellStyle name="Normal 3 2 17 2 3" xfId="21708"/>
    <cellStyle name="Normal 3 2 17 3" xfId="21709"/>
    <cellStyle name="Normal 3 2 17 3 2" xfId="21710"/>
    <cellStyle name="Normal 3 2 17 3 3" xfId="21711"/>
    <cellStyle name="Normal 3 2 17 4" xfId="21712"/>
    <cellStyle name="Normal 3 2 17 5" xfId="21713"/>
    <cellStyle name="Normal 3 2 18" xfId="21714"/>
    <cellStyle name="Normal 3 2 18 2" xfId="21715"/>
    <cellStyle name="Normal 3 2 18 2 2" xfId="21716"/>
    <cellStyle name="Normal 3 2 18 2 3" xfId="21717"/>
    <cellStyle name="Normal 3 2 18 3" xfId="21718"/>
    <cellStyle name="Normal 3 2 18 3 2" xfId="21719"/>
    <cellStyle name="Normal 3 2 18 3 3" xfId="21720"/>
    <cellStyle name="Normal 3 2 18 4" xfId="21721"/>
    <cellStyle name="Normal 3 2 18 5" xfId="21722"/>
    <cellStyle name="Normal 3 2 19" xfId="21723"/>
    <cellStyle name="Normal 3 2 19 2" xfId="21724"/>
    <cellStyle name="Normal 3 2 19 2 2" xfId="21725"/>
    <cellStyle name="Normal 3 2 19 2 3" xfId="21726"/>
    <cellStyle name="Normal 3 2 19 3" xfId="21727"/>
    <cellStyle name="Normal 3 2 19 3 2" xfId="21728"/>
    <cellStyle name="Normal 3 2 19 3 3" xfId="21729"/>
    <cellStyle name="Normal 3 2 19 4" xfId="21730"/>
    <cellStyle name="Normal 3 2 19 5" xfId="21731"/>
    <cellStyle name="Normal 3 2 2" xfId="21732"/>
    <cellStyle name="Normal 3 2 2 10" xfId="21733"/>
    <cellStyle name="Normal 3 2 2 10 2" xfId="21734"/>
    <cellStyle name="Normal 3 2 2 10 2 2" xfId="21735"/>
    <cellStyle name="Normal 3 2 2 10 2 3" xfId="21736"/>
    <cellStyle name="Normal 3 2 2 10 3" xfId="21737"/>
    <cellStyle name="Normal 3 2 2 10 3 2" xfId="21738"/>
    <cellStyle name="Normal 3 2 2 10 3 3" xfId="21739"/>
    <cellStyle name="Normal 3 2 2 10 4" xfId="21740"/>
    <cellStyle name="Normal 3 2 2 10 5" xfId="21741"/>
    <cellStyle name="Normal 3 2 2 11" xfId="21742"/>
    <cellStyle name="Normal 3 2 2 11 2" xfId="21743"/>
    <cellStyle name="Normal 3 2 2 11 2 2" xfId="21744"/>
    <cellStyle name="Normal 3 2 2 11 2 3" xfId="21745"/>
    <cellStyle name="Normal 3 2 2 11 3" xfId="21746"/>
    <cellStyle name="Normal 3 2 2 11 3 2" xfId="21747"/>
    <cellStyle name="Normal 3 2 2 11 3 3" xfId="21748"/>
    <cellStyle name="Normal 3 2 2 11 4" xfId="21749"/>
    <cellStyle name="Normal 3 2 2 11 5" xfId="21750"/>
    <cellStyle name="Normal 3 2 2 12" xfId="21751"/>
    <cellStyle name="Normal 3 2 2 12 2" xfId="21752"/>
    <cellStyle name="Normal 3 2 2 12 2 2" xfId="21753"/>
    <cellStyle name="Normal 3 2 2 12 2 3" xfId="21754"/>
    <cellStyle name="Normal 3 2 2 12 3" xfId="21755"/>
    <cellStyle name="Normal 3 2 2 12 3 2" xfId="21756"/>
    <cellStyle name="Normal 3 2 2 12 3 3" xfId="21757"/>
    <cellStyle name="Normal 3 2 2 12 4" xfId="21758"/>
    <cellStyle name="Normal 3 2 2 12 5" xfId="21759"/>
    <cellStyle name="Normal 3 2 2 13" xfId="21760"/>
    <cellStyle name="Normal 3 2 2 13 2" xfId="21761"/>
    <cellStyle name="Normal 3 2 2 13 2 2" xfId="21762"/>
    <cellStyle name="Normal 3 2 2 13 2 3" xfId="21763"/>
    <cellStyle name="Normal 3 2 2 13 3" xfId="21764"/>
    <cellStyle name="Normal 3 2 2 13 3 2" xfId="21765"/>
    <cellStyle name="Normal 3 2 2 13 3 3" xfId="21766"/>
    <cellStyle name="Normal 3 2 2 13 4" xfId="21767"/>
    <cellStyle name="Normal 3 2 2 13 5" xfId="21768"/>
    <cellStyle name="Normal 3 2 2 14" xfId="21769"/>
    <cellStyle name="Normal 3 2 2 14 2" xfId="21770"/>
    <cellStyle name="Normal 3 2 2 14 2 2" xfId="21771"/>
    <cellStyle name="Normal 3 2 2 14 2 3" xfId="21772"/>
    <cellStyle name="Normal 3 2 2 14 3" xfId="21773"/>
    <cellStyle name="Normal 3 2 2 14 3 2" xfId="21774"/>
    <cellStyle name="Normal 3 2 2 14 3 3" xfId="21775"/>
    <cellStyle name="Normal 3 2 2 14 4" xfId="21776"/>
    <cellStyle name="Normal 3 2 2 14 5" xfId="21777"/>
    <cellStyle name="Normal 3 2 2 15" xfId="21778"/>
    <cellStyle name="Normal 3 2 2 15 2" xfId="21779"/>
    <cellStyle name="Normal 3 2 2 15 2 2" xfId="21780"/>
    <cellStyle name="Normal 3 2 2 15 2 3" xfId="21781"/>
    <cellStyle name="Normal 3 2 2 15 3" xfId="21782"/>
    <cellStyle name="Normal 3 2 2 15 3 2" xfId="21783"/>
    <cellStyle name="Normal 3 2 2 15 3 3" xfId="21784"/>
    <cellStyle name="Normal 3 2 2 15 4" xfId="21785"/>
    <cellStyle name="Normal 3 2 2 15 5" xfId="21786"/>
    <cellStyle name="Normal 3 2 2 16" xfId="21787"/>
    <cellStyle name="Normal 3 2 2 16 2" xfId="21788"/>
    <cellStyle name="Normal 3 2 2 16 2 2" xfId="21789"/>
    <cellStyle name="Normal 3 2 2 16 2 3" xfId="21790"/>
    <cellStyle name="Normal 3 2 2 16 3" xfId="21791"/>
    <cellStyle name="Normal 3 2 2 16 3 2" xfId="21792"/>
    <cellStyle name="Normal 3 2 2 16 3 3" xfId="21793"/>
    <cellStyle name="Normal 3 2 2 16 4" xfId="21794"/>
    <cellStyle name="Normal 3 2 2 16 5" xfId="21795"/>
    <cellStyle name="Normal 3 2 2 17" xfId="21796"/>
    <cellStyle name="Normal 3 2 2 17 2" xfId="21797"/>
    <cellStyle name="Normal 3 2 2 17 2 2" xfId="21798"/>
    <cellStyle name="Normal 3 2 2 17 2 3" xfId="21799"/>
    <cellStyle name="Normal 3 2 2 17 3" xfId="21800"/>
    <cellStyle name="Normal 3 2 2 17 3 2" xfId="21801"/>
    <cellStyle name="Normal 3 2 2 17 3 3" xfId="21802"/>
    <cellStyle name="Normal 3 2 2 17 4" xfId="21803"/>
    <cellStyle name="Normal 3 2 2 17 5" xfId="21804"/>
    <cellStyle name="Normal 3 2 2 18" xfId="21805"/>
    <cellStyle name="Normal 3 2 2 18 2" xfId="21806"/>
    <cellStyle name="Normal 3 2 2 18 2 2" xfId="21807"/>
    <cellStyle name="Normal 3 2 2 18 2 3" xfId="21808"/>
    <cellStyle name="Normal 3 2 2 18 3" xfId="21809"/>
    <cellStyle name="Normal 3 2 2 18 3 2" xfId="21810"/>
    <cellStyle name="Normal 3 2 2 18 3 3" xfId="21811"/>
    <cellStyle name="Normal 3 2 2 18 4" xfId="21812"/>
    <cellStyle name="Normal 3 2 2 18 5" xfId="21813"/>
    <cellStyle name="Normal 3 2 2 19" xfId="21814"/>
    <cellStyle name="Normal 3 2 2 19 2" xfId="21815"/>
    <cellStyle name="Normal 3 2 2 19 2 2" xfId="21816"/>
    <cellStyle name="Normal 3 2 2 19 2 3" xfId="21817"/>
    <cellStyle name="Normal 3 2 2 19 3" xfId="21818"/>
    <cellStyle name="Normal 3 2 2 19 3 2" xfId="21819"/>
    <cellStyle name="Normal 3 2 2 19 3 3" xfId="21820"/>
    <cellStyle name="Normal 3 2 2 19 4" xfId="21821"/>
    <cellStyle name="Normal 3 2 2 19 5" xfId="21822"/>
    <cellStyle name="Normal 3 2 2 2" xfId="21823"/>
    <cellStyle name="Normal 3 2 2 2 2" xfId="21824"/>
    <cellStyle name="Normal 3 2 2 2 2 2" xfId="21825"/>
    <cellStyle name="Normal 3 2 2 2 2 2 2" xfId="43197"/>
    <cellStyle name="Normal 3 2 2 2 2 3" xfId="21826"/>
    <cellStyle name="Normal 3 2 2 2 2 3 2" xfId="43196"/>
    <cellStyle name="Normal 3 2 2 2 2 4" xfId="43195"/>
    <cellStyle name="Normal 3 2 2 2 3" xfId="21827"/>
    <cellStyle name="Normal 3 2 2 2 3 2" xfId="21828"/>
    <cellStyle name="Normal 3 2 2 2 3 3" xfId="21829"/>
    <cellStyle name="Normal 3 2 2 2 4" xfId="21830"/>
    <cellStyle name="Normal 3 2 2 2 4 2" xfId="43213"/>
    <cellStyle name="Normal 3 2 2 2 5" xfId="21831"/>
    <cellStyle name="Normal 3 2 2 20" xfId="21832"/>
    <cellStyle name="Normal 3 2 2 20 2" xfId="21833"/>
    <cellStyle name="Normal 3 2 2 20 2 2" xfId="21834"/>
    <cellStyle name="Normal 3 2 2 20 2 3" xfId="21835"/>
    <cellStyle name="Normal 3 2 2 20 3" xfId="21836"/>
    <cellStyle name="Normal 3 2 2 20 3 2" xfId="21837"/>
    <cellStyle name="Normal 3 2 2 20 3 3" xfId="21838"/>
    <cellStyle name="Normal 3 2 2 20 4" xfId="21839"/>
    <cellStyle name="Normal 3 2 2 20 5" xfId="21840"/>
    <cellStyle name="Normal 3 2 2 21" xfId="21841"/>
    <cellStyle name="Normal 3 2 2 21 2" xfId="21842"/>
    <cellStyle name="Normal 3 2 2 21 2 2" xfId="21843"/>
    <cellStyle name="Normal 3 2 2 21 2 3" xfId="21844"/>
    <cellStyle name="Normal 3 2 2 21 3" xfId="21845"/>
    <cellStyle name="Normal 3 2 2 21 3 2" xfId="21846"/>
    <cellStyle name="Normal 3 2 2 21 3 3" xfId="21847"/>
    <cellStyle name="Normal 3 2 2 21 4" xfId="21848"/>
    <cellStyle name="Normal 3 2 2 21 5" xfId="21849"/>
    <cellStyle name="Normal 3 2 2 22" xfId="21850"/>
    <cellStyle name="Normal 3 2 2 22 2" xfId="21851"/>
    <cellStyle name="Normal 3 2 2 22 2 2" xfId="21852"/>
    <cellStyle name="Normal 3 2 2 22 2 3" xfId="21853"/>
    <cellStyle name="Normal 3 2 2 22 3" xfId="21854"/>
    <cellStyle name="Normal 3 2 2 22 3 2" xfId="21855"/>
    <cellStyle name="Normal 3 2 2 22 3 3" xfId="21856"/>
    <cellStyle name="Normal 3 2 2 22 4" xfId="21857"/>
    <cellStyle name="Normal 3 2 2 22 5" xfId="21858"/>
    <cellStyle name="Normal 3 2 2 23" xfId="21859"/>
    <cellStyle name="Normal 3 2 2 23 2" xfId="21860"/>
    <cellStyle name="Normal 3 2 2 23 2 2" xfId="21861"/>
    <cellStyle name="Normal 3 2 2 23 2 3" xfId="21862"/>
    <cellStyle name="Normal 3 2 2 23 3" xfId="21863"/>
    <cellStyle name="Normal 3 2 2 23 3 2" xfId="21864"/>
    <cellStyle name="Normal 3 2 2 23 3 3" xfId="21865"/>
    <cellStyle name="Normal 3 2 2 23 4" xfId="21866"/>
    <cellStyle name="Normal 3 2 2 23 5" xfId="21867"/>
    <cellStyle name="Normal 3 2 2 24" xfId="21868"/>
    <cellStyle name="Normal 3 2 2 24 2" xfId="21869"/>
    <cellStyle name="Normal 3 2 2 24 2 2" xfId="21870"/>
    <cellStyle name="Normal 3 2 2 24 2 3" xfId="21871"/>
    <cellStyle name="Normal 3 2 2 24 3" xfId="21872"/>
    <cellStyle name="Normal 3 2 2 24 3 2" xfId="21873"/>
    <cellStyle name="Normal 3 2 2 24 3 3" xfId="21874"/>
    <cellStyle name="Normal 3 2 2 24 4" xfId="21875"/>
    <cellStyle name="Normal 3 2 2 24 5" xfId="21876"/>
    <cellStyle name="Normal 3 2 2 25" xfId="21877"/>
    <cellStyle name="Normal 3 2 2 25 2" xfId="21878"/>
    <cellStyle name="Normal 3 2 2 25 2 2" xfId="21879"/>
    <cellStyle name="Normal 3 2 2 25 2 3" xfId="21880"/>
    <cellStyle name="Normal 3 2 2 25 3" xfId="21881"/>
    <cellStyle name="Normal 3 2 2 25 3 2" xfId="21882"/>
    <cellStyle name="Normal 3 2 2 25 3 3" xfId="21883"/>
    <cellStyle name="Normal 3 2 2 25 4" xfId="21884"/>
    <cellStyle name="Normal 3 2 2 25 5" xfId="21885"/>
    <cellStyle name="Normal 3 2 2 26" xfId="21886"/>
    <cellStyle name="Normal 3 2 2 26 2" xfId="21887"/>
    <cellStyle name="Normal 3 2 2 26 2 2" xfId="21888"/>
    <cellStyle name="Normal 3 2 2 26 2 3" xfId="21889"/>
    <cellStyle name="Normal 3 2 2 26 3" xfId="21890"/>
    <cellStyle name="Normal 3 2 2 26 3 2" xfId="21891"/>
    <cellStyle name="Normal 3 2 2 26 3 3" xfId="21892"/>
    <cellStyle name="Normal 3 2 2 26 4" xfId="21893"/>
    <cellStyle name="Normal 3 2 2 26 5" xfId="21894"/>
    <cellStyle name="Normal 3 2 2 27" xfId="21895"/>
    <cellStyle name="Normal 3 2 2 27 2" xfId="21896"/>
    <cellStyle name="Normal 3 2 2 27 2 2" xfId="21897"/>
    <cellStyle name="Normal 3 2 2 27 2 3" xfId="21898"/>
    <cellStyle name="Normal 3 2 2 27 3" xfId="21899"/>
    <cellStyle name="Normal 3 2 2 27 3 2" xfId="21900"/>
    <cellStyle name="Normal 3 2 2 27 3 3" xfId="21901"/>
    <cellStyle name="Normal 3 2 2 27 4" xfId="21902"/>
    <cellStyle name="Normal 3 2 2 27 5" xfId="21903"/>
    <cellStyle name="Normal 3 2 2 28" xfId="21904"/>
    <cellStyle name="Normal 3 2 2 28 2" xfId="21905"/>
    <cellStyle name="Normal 3 2 2 28 2 2" xfId="21906"/>
    <cellStyle name="Normal 3 2 2 28 2 3" xfId="21907"/>
    <cellStyle name="Normal 3 2 2 28 3" xfId="21908"/>
    <cellStyle name="Normal 3 2 2 28 3 2" xfId="21909"/>
    <cellStyle name="Normal 3 2 2 28 3 3" xfId="21910"/>
    <cellStyle name="Normal 3 2 2 28 4" xfId="21911"/>
    <cellStyle name="Normal 3 2 2 28 5" xfId="21912"/>
    <cellStyle name="Normal 3 2 2 29" xfId="21913"/>
    <cellStyle name="Normal 3 2 2 29 2" xfId="21914"/>
    <cellStyle name="Normal 3 2 2 29 2 2" xfId="21915"/>
    <cellStyle name="Normal 3 2 2 29 2 3" xfId="21916"/>
    <cellStyle name="Normal 3 2 2 29 3" xfId="21917"/>
    <cellStyle name="Normal 3 2 2 29 3 2" xfId="21918"/>
    <cellStyle name="Normal 3 2 2 29 3 3" xfId="21919"/>
    <cellStyle name="Normal 3 2 2 29 4" xfId="21920"/>
    <cellStyle name="Normal 3 2 2 29 5" xfId="21921"/>
    <cellStyle name="Normal 3 2 2 3" xfId="21922"/>
    <cellStyle name="Normal 3 2 2 3 2" xfId="21923"/>
    <cellStyle name="Normal 3 2 2 3 2 2" xfId="21924"/>
    <cellStyle name="Normal 3 2 2 3 2 3" xfId="21925"/>
    <cellStyle name="Normal 3 2 2 3 3" xfId="21926"/>
    <cellStyle name="Normal 3 2 2 3 3 2" xfId="21927"/>
    <cellStyle name="Normal 3 2 2 3 3 3" xfId="21928"/>
    <cellStyle name="Normal 3 2 2 3 4" xfId="21929"/>
    <cellStyle name="Normal 3 2 2 3 5" xfId="21930"/>
    <cellStyle name="Normal 3 2 2 30" xfId="21931"/>
    <cellStyle name="Normal 3 2 2 30 2" xfId="21932"/>
    <cellStyle name="Normal 3 2 2 30 2 2" xfId="21933"/>
    <cellStyle name="Normal 3 2 2 30 2 3" xfId="21934"/>
    <cellStyle name="Normal 3 2 2 30 3" xfId="21935"/>
    <cellStyle name="Normal 3 2 2 30 3 2" xfId="21936"/>
    <cellStyle name="Normal 3 2 2 30 3 3" xfId="21937"/>
    <cellStyle name="Normal 3 2 2 30 4" xfId="21938"/>
    <cellStyle name="Normal 3 2 2 30 5" xfId="21939"/>
    <cellStyle name="Normal 3 2 2 31" xfId="21940"/>
    <cellStyle name="Normal 3 2 2 31 2" xfId="21941"/>
    <cellStyle name="Normal 3 2 2 31 2 2" xfId="21942"/>
    <cellStyle name="Normal 3 2 2 31 2 3" xfId="21943"/>
    <cellStyle name="Normal 3 2 2 31 3" xfId="21944"/>
    <cellStyle name="Normal 3 2 2 31 3 2" xfId="21945"/>
    <cellStyle name="Normal 3 2 2 31 3 3" xfId="21946"/>
    <cellStyle name="Normal 3 2 2 31 4" xfId="21947"/>
    <cellStyle name="Normal 3 2 2 31 5" xfId="21948"/>
    <cellStyle name="Normal 3 2 2 32" xfId="21949"/>
    <cellStyle name="Normal 3 2 2 32 2" xfId="21950"/>
    <cellStyle name="Normal 3 2 2 32 2 2" xfId="21951"/>
    <cellStyle name="Normal 3 2 2 32 2 3" xfId="21952"/>
    <cellStyle name="Normal 3 2 2 32 3" xfId="21953"/>
    <cellStyle name="Normal 3 2 2 32 3 2" xfId="21954"/>
    <cellStyle name="Normal 3 2 2 32 3 3" xfId="21955"/>
    <cellStyle name="Normal 3 2 2 32 4" xfId="21956"/>
    <cellStyle name="Normal 3 2 2 32 5" xfId="21957"/>
    <cellStyle name="Normal 3 2 2 33" xfId="21958"/>
    <cellStyle name="Normal 3 2 2 33 2" xfId="21959"/>
    <cellStyle name="Normal 3 2 2 33 2 2" xfId="21960"/>
    <cellStyle name="Normal 3 2 2 33 2 3" xfId="21961"/>
    <cellStyle name="Normal 3 2 2 33 3" xfId="21962"/>
    <cellStyle name="Normal 3 2 2 33 3 2" xfId="21963"/>
    <cellStyle name="Normal 3 2 2 33 3 3" xfId="21964"/>
    <cellStyle name="Normal 3 2 2 33 4" xfId="21965"/>
    <cellStyle name="Normal 3 2 2 33 5" xfId="21966"/>
    <cellStyle name="Normal 3 2 2 34" xfId="21967"/>
    <cellStyle name="Normal 3 2 2 34 2" xfId="21968"/>
    <cellStyle name="Normal 3 2 2 34 3" xfId="21969"/>
    <cellStyle name="Normal 3 2 2 35" xfId="21970"/>
    <cellStyle name="Normal 3 2 2 35 2" xfId="21971"/>
    <cellStyle name="Normal 3 2 2 35 3" xfId="21972"/>
    <cellStyle name="Normal 3 2 2 36" xfId="21973"/>
    <cellStyle name="Normal 3 2 2 37" xfId="21974"/>
    <cellStyle name="Normal 3 2 2 38" xfId="21975"/>
    <cellStyle name="Normal 3 2 2 4" xfId="21976"/>
    <cellStyle name="Normal 3 2 2 4 2" xfId="21977"/>
    <cellStyle name="Normal 3 2 2 4 2 2" xfId="21978"/>
    <cellStyle name="Normal 3 2 2 4 2 3" xfId="21979"/>
    <cellStyle name="Normal 3 2 2 4 3" xfId="21980"/>
    <cellStyle name="Normal 3 2 2 4 3 2" xfId="21981"/>
    <cellStyle name="Normal 3 2 2 4 3 3" xfId="21982"/>
    <cellStyle name="Normal 3 2 2 4 4" xfId="21983"/>
    <cellStyle name="Normal 3 2 2 4 5" xfId="21984"/>
    <cellStyle name="Normal 3 2 2 5" xfId="21985"/>
    <cellStyle name="Normal 3 2 2 5 2" xfId="21986"/>
    <cellStyle name="Normal 3 2 2 5 2 2" xfId="21987"/>
    <cellStyle name="Normal 3 2 2 5 2 3" xfId="21988"/>
    <cellStyle name="Normal 3 2 2 5 3" xfId="21989"/>
    <cellStyle name="Normal 3 2 2 5 3 2" xfId="21990"/>
    <cellStyle name="Normal 3 2 2 5 3 3" xfId="21991"/>
    <cellStyle name="Normal 3 2 2 5 4" xfId="21992"/>
    <cellStyle name="Normal 3 2 2 5 5" xfId="21993"/>
    <cellStyle name="Normal 3 2 2 6" xfId="21994"/>
    <cellStyle name="Normal 3 2 2 6 2" xfId="21995"/>
    <cellStyle name="Normal 3 2 2 6 2 2" xfId="21996"/>
    <cellStyle name="Normal 3 2 2 6 2 3" xfId="21997"/>
    <cellStyle name="Normal 3 2 2 6 3" xfId="21998"/>
    <cellStyle name="Normal 3 2 2 6 3 2" xfId="21999"/>
    <cellStyle name="Normal 3 2 2 6 3 3" xfId="22000"/>
    <cellStyle name="Normal 3 2 2 6 4" xfId="22001"/>
    <cellStyle name="Normal 3 2 2 6 5" xfId="22002"/>
    <cellStyle name="Normal 3 2 2 7" xfId="22003"/>
    <cellStyle name="Normal 3 2 2 7 2" xfId="22004"/>
    <cellStyle name="Normal 3 2 2 7 2 2" xfId="22005"/>
    <cellStyle name="Normal 3 2 2 7 2 3" xfId="22006"/>
    <cellStyle name="Normal 3 2 2 7 3" xfId="22007"/>
    <cellStyle name="Normal 3 2 2 7 3 2" xfId="22008"/>
    <cellStyle name="Normal 3 2 2 7 3 3" xfId="22009"/>
    <cellStyle name="Normal 3 2 2 7 4" xfId="22010"/>
    <cellStyle name="Normal 3 2 2 7 5" xfId="22011"/>
    <cellStyle name="Normal 3 2 2 8" xfId="22012"/>
    <cellStyle name="Normal 3 2 2 8 2" xfId="22013"/>
    <cellStyle name="Normal 3 2 2 8 2 2" xfId="22014"/>
    <cellStyle name="Normal 3 2 2 8 2 3" xfId="22015"/>
    <cellStyle name="Normal 3 2 2 8 3" xfId="22016"/>
    <cellStyle name="Normal 3 2 2 8 3 2" xfId="22017"/>
    <cellStyle name="Normal 3 2 2 8 3 3" xfId="22018"/>
    <cellStyle name="Normal 3 2 2 8 4" xfId="22019"/>
    <cellStyle name="Normal 3 2 2 8 5" xfId="22020"/>
    <cellStyle name="Normal 3 2 2 9" xfId="22021"/>
    <cellStyle name="Normal 3 2 2 9 2" xfId="22022"/>
    <cellStyle name="Normal 3 2 2 9 2 2" xfId="22023"/>
    <cellStyle name="Normal 3 2 2 9 2 3" xfId="22024"/>
    <cellStyle name="Normal 3 2 2 9 3" xfId="22025"/>
    <cellStyle name="Normal 3 2 2 9 3 2" xfId="22026"/>
    <cellStyle name="Normal 3 2 2 9 3 3" xfId="22027"/>
    <cellStyle name="Normal 3 2 2 9 4" xfId="22028"/>
    <cellStyle name="Normal 3 2 2 9 5" xfId="22029"/>
    <cellStyle name="Normal 3 2 20" xfId="22030"/>
    <cellStyle name="Normal 3 2 20 2" xfId="22031"/>
    <cellStyle name="Normal 3 2 20 2 2" xfId="22032"/>
    <cellStyle name="Normal 3 2 20 2 3" xfId="22033"/>
    <cellStyle name="Normal 3 2 20 3" xfId="22034"/>
    <cellStyle name="Normal 3 2 20 3 2" xfId="22035"/>
    <cellStyle name="Normal 3 2 20 3 3" xfId="22036"/>
    <cellStyle name="Normal 3 2 20 4" xfId="22037"/>
    <cellStyle name="Normal 3 2 20 5" xfId="22038"/>
    <cellStyle name="Normal 3 2 21" xfId="22039"/>
    <cellStyle name="Normal 3 2 21 2" xfId="22040"/>
    <cellStyle name="Normal 3 2 21 2 2" xfId="22041"/>
    <cellStyle name="Normal 3 2 21 2 3" xfId="22042"/>
    <cellStyle name="Normal 3 2 21 3" xfId="22043"/>
    <cellStyle name="Normal 3 2 21 3 2" xfId="22044"/>
    <cellStyle name="Normal 3 2 21 3 3" xfId="22045"/>
    <cellStyle name="Normal 3 2 21 4" xfId="22046"/>
    <cellStyle name="Normal 3 2 21 5" xfId="22047"/>
    <cellStyle name="Normal 3 2 22" xfId="22048"/>
    <cellStyle name="Normal 3 2 22 2" xfId="22049"/>
    <cellStyle name="Normal 3 2 22 2 2" xfId="22050"/>
    <cellStyle name="Normal 3 2 22 2 3" xfId="22051"/>
    <cellStyle name="Normal 3 2 22 3" xfId="22052"/>
    <cellStyle name="Normal 3 2 22 3 2" xfId="22053"/>
    <cellStyle name="Normal 3 2 22 3 3" xfId="22054"/>
    <cellStyle name="Normal 3 2 22 4" xfId="22055"/>
    <cellStyle name="Normal 3 2 22 5" xfId="22056"/>
    <cellStyle name="Normal 3 2 23" xfId="22057"/>
    <cellStyle name="Normal 3 2 23 2" xfId="22058"/>
    <cellStyle name="Normal 3 2 23 2 2" xfId="22059"/>
    <cellStyle name="Normal 3 2 23 2 3" xfId="22060"/>
    <cellStyle name="Normal 3 2 23 3" xfId="22061"/>
    <cellStyle name="Normal 3 2 23 3 2" xfId="22062"/>
    <cellStyle name="Normal 3 2 23 3 3" xfId="22063"/>
    <cellStyle name="Normal 3 2 23 4" xfId="22064"/>
    <cellStyle name="Normal 3 2 23 5" xfId="22065"/>
    <cellStyle name="Normal 3 2 24" xfId="22066"/>
    <cellStyle name="Normal 3 2 24 2" xfId="22067"/>
    <cellStyle name="Normal 3 2 24 2 2" xfId="22068"/>
    <cellStyle name="Normal 3 2 24 2 3" xfId="22069"/>
    <cellStyle name="Normal 3 2 24 3" xfId="22070"/>
    <cellStyle name="Normal 3 2 24 3 2" xfId="22071"/>
    <cellStyle name="Normal 3 2 24 3 3" xfId="22072"/>
    <cellStyle name="Normal 3 2 24 4" xfId="22073"/>
    <cellStyle name="Normal 3 2 24 5" xfId="22074"/>
    <cellStyle name="Normal 3 2 25" xfId="22075"/>
    <cellStyle name="Normal 3 2 25 2" xfId="22076"/>
    <cellStyle name="Normal 3 2 25 2 2" xfId="22077"/>
    <cellStyle name="Normal 3 2 25 2 3" xfId="22078"/>
    <cellStyle name="Normal 3 2 25 3" xfId="22079"/>
    <cellStyle name="Normal 3 2 25 3 2" xfId="22080"/>
    <cellStyle name="Normal 3 2 25 3 3" xfId="22081"/>
    <cellStyle name="Normal 3 2 25 4" xfId="22082"/>
    <cellStyle name="Normal 3 2 25 5" xfId="22083"/>
    <cellStyle name="Normal 3 2 26" xfId="22084"/>
    <cellStyle name="Normal 3 2 26 2" xfId="22085"/>
    <cellStyle name="Normal 3 2 26 2 2" xfId="22086"/>
    <cellStyle name="Normal 3 2 26 2 3" xfId="22087"/>
    <cellStyle name="Normal 3 2 26 3" xfId="22088"/>
    <cellStyle name="Normal 3 2 26 3 2" xfId="22089"/>
    <cellStyle name="Normal 3 2 26 3 3" xfId="22090"/>
    <cellStyle name="Normal 3 2 26 4" xfId="22091"/>
    <cellStyle name="Normal 3 2 26 5" xfId="22092"/>
    <cellStyle name="Normal 3 2 27" xfId="22093"/>
    <cellStyle name="Normal 3 2 27 2" xfId="22094"/>
    <cellStyle name="Normal 3 2 27 2 2" xfId="22095"/>
    <cellStyle name="Normal 3 2 27 2 3" xfId="22096"/>
    <cellStyle name="Normal 3 2 27 3" xfId="22097"/>
    <cellStyle name="Normal 3 2 27 3 2" xfId="22098"/>
    <cellStyle name="Normal 3 2 27 3 3" xfId="22099"/>
    <cellStyle name="Normal 3 2 27 4" xfId="22100"/>
    <cellStyle name="Normal 3 2 27 5" xfId="22101"/>
    <cellStyle name="Normal 3 2 28" xfId="22102"/>
    <cellStyle name="Normal 3 2 28 2" xfId="22103"/>
    <cellStyle name="Normal 3 2 28 2 2" xfId="22104"/>
    <cellStyle name="Normal 3 2 28 2 3" xfId="22105"/>
    <cellStyle name="Normal 3 2 28 3" xfId="22106"/>
    <cellStyle name="Normal 3 2 28 3 2" xfId="22107"/>
    <cellStyle name="Normal 3 2 28 3 3" xfId="22108"/>
    <cellStyle name="Normal 3 2 28 4" xfId="22109"/>
    <cellStyle name="Normal 3 2 28 5" xfId="22110"/>
    <cellStyle name="Normal 3 2 29" xfId="22111"/>
    <cellStyle name="Normal 3 2 29 2" xfId="22112"/>
    <cellStyle name="Normal 3 2 29 2 2" xfId="22113"/>
    <cellStyle name="Normal 3 2 29 2 3" xfId="22114"/>
    <cellStyle name="Normal 3 2 29 3" xfId="22115"/>
    <cellStyle name="Normal 3 2 29 3 2" xfId="22116"/>
    <cellStyle name="Normal 3 2 29 3 3" xfId="22117"/>
    <cellStyle name="Normal 3 2 29 4" xfId="22118"/>
    <cellStyle name="Normal 3 2 29 5" xfId="22119"/>
    <cellStyle name="Normal 3 2 3" xfId="22120"/>
    <cellStyle name="Normal 3 2 3 2" xfId="22121"/>
    <cellStyle name="Normal 3 2 3 2 2" xfId="22122"/>
    <cellStyle name="Normal 3 2 3 2 2 2" xfId="43194"/>
    <cellStyle name="Normal 3 2 3 2 3" xfId="22123"/>
    <cellStyle name="Normal 3 2 3 2 3 2" xfId="43193"/>
    <cellStyle name="Normal 3 2 3 2 4" xfId="43192"/>
    <cellStyle name="Normal 3 2 3 3" xfId="22124"/>
    <cellStyle name="Normal 3 2 3 3 2" xfId="22125"/>
    <cellStyle name="Normal 3 2 3 3 3" xfId="22126"/>
    <cellStyle name="Normal 3 2 3 4" xfId="22127"/>
    <cellStyle name="Normal 3 2 3 4 2" xfId="43191"/>
    <cellStyle name="Normal 3 2 3 5" xfId="22128"/>
    <cellStyle name="Normal 3 2 30" xfId="22129"/>
    <cellStyle name="Normal 3 2 30 2" xfId="22130"/>
    <cellStyle name="Normal 3 2 30 2 2" xfId="22131"/>
    <cellStyle name="Normal 3 2 30 2 3" xfId="22132"/>
    <cellStyle name="Normal 3 2 30 3" xfId="22133"/>
    <cellStyle name="Normal 3 2 30 3 2" xfId="22134"/>
    <cellStyle name="Normal 3 2 30 3 3" xfId="22135"/>
    <cellStyle name="Normal 3 2 30 4" xfId="22136"/>
    <cellStyle name="Normal 3 2 30 5" xfId="22137"/>
    <cellStyle name="Normal 3 2 31" xfId="22138"/>
    <cellStyle name="Normal 3 2 31 2" xfId="22139"/>
    <cellStyle name="Normal 3 2 31 2 2" xfId="22140"/>
    <cellStyle name="Normal 3 2 31 2 3" xfId="22141"/>
    <cellStyle name="Normal 3 2 31 3" xfId="22142"/>
    <cellStyle name="Normal 3 2 31 3 2" xfId="22143"/>
    <cellStyle name="Normal 3 2 31 3 3" xfId="22144"/>
    <cellStyle name="Normal 3 2 31 4" xfId="22145"/>
    <cellStyle name="Normal 3 2 31 5" xfId="22146"/>
    <cellStyle name="Normal 3 2 32" xfId="22147"/>
    <cellStyle name="Normal 3 2 32 2" xfId="22148"/>
    <cellStyle name="Normal 3 2 32 2 2" xfId="22149"/>
    <cellStyle name="Normal 3 2 32 2 3" xfId="22150"/>
    <cellStyle name="Normal 3 2 32 3" xfId="22151"/>
    <cellStyle name="Normal 3 2 32 3 2" xfId="22152"/>
    <cellStyle name="Normal 3 2 32 3 3" xfId="22153"/>
    <cellStyle name="Normal 3 2 32 4" xfId="22154"/>
    <cellStyle name="Normal 3 2 32 5" xfId="22155"/>
    <cellStyle name="Normal 3 2 33" xfId="22156"/>
    <cellStyle name="Normal 3 2 33 2" xfId="22157"/>
    <cellStyle name="Normal 3 2 33 2 2" xfId="22158"/>
    <cellStyle name="Normal 3 2 33 2 3" xfId="22159"/>
    <cellStyle name="Normal 3 2 33 3" xfId="22160"/>
    <cellStyle name="Normal 3 2 33 3 2" xfId="22161"/>
    <cellStyle name="Normal 3 2 33 3 3" xfId="22162"/>
    <cellStyle name="Normal 3 2 33 4" xfId="22163"/>
    <cellStyle name="Normal 3 2 33 5" xfId="22164"/>
    <cellStyle name="Normal 3 2 34" xfId="22165"/>
    <cellStyle name="Normal 3 2 34 2" xfId="22166"/>
    <cellStyle name="Normal 3 2 34 2 2" xfId="22167"/>
    <cellStyle name="Normal 3 2 34 2 3" xfId="22168"/>
    <cellStyle name="Normal 3 2 34 3" xfId="22169"/>
    <cellStyle name="Normal 3 2 34 3 2" xfId="22170"/>
    <cellStyle name="Normal 3 2 34 3 3" xfId="22171"/>
    <cellStyle name="Normal 3 2 34 4" xfId="22172"/>
    <cellStyle name="Normal 3 2 34 5" xfId="22173"/>
    <cellStyle name="Normal 3 2 35" xfId="22174"/>
    <cellStyle name="Normal 3 2 35 2" xfId="22175"/>
    <cellStyle name="Normal 3 2 35 2 2" xfId="22176"/>
    <cellStyle name="Normal 3 2 35 2 3" xfId="22177"/>
    <cellStyle name="Normal 3 2 35 3" xfId="22178"/>
    <cellStyle name="Normal 3 2 35 3 2" xfId="22179"/>
    <cellStyle name="Normal 3 2 35 3 3" xfId="22180"/>
    <cellStyle name="Normal 3 2 35 4" xfId="22181"/>
    <cellStyle name="Normal 3 2 35 5" xfId="22182"/>
    <cellStyle name="Normal 3 2 36" xfId="22183"/>
    <cellStyle name="Normal 3 2 36 2" xfId="22184"/>
    <cellStyle name="Normal 3 2 36 2 2" xfId="22185"/>
    <cellStyle name="Normal 3 2 36 2 3" xfId="22186"/>
    <cellStyle name="Normal 3 2 36 3" xfId="22187"/>
    <cellStyle name="Normal 3 2 36 3 2" xfId="22188"/>
    <cellStyle name="Normal 3 2 36 3 3" xfId="22189"/>
    <cellStyle name="Normal 3 2 36 4" xfId="22190"/>
    <cellStyle name="Normal 3 2 36 5" xfId="22191"/>
    <cellStyle name="Normal 3 2 37" xfId="22192"/>
    <cellStyle name="Normal 3 2 37 2" xfId="22193"/>
    <cellStyle name="Normal 3 2 37 2 2" xfId="22194"/>
    <cellStyle name="Normal 3 2 37 2 3" xfId="22195"/>
    <cellStyle name="Normal 3 2 37 3" xfId="22196"/>
    <cellStyle name="Normal 3 2 37 3 2" xfId="22197"/>
    <cellStyle name="Normal 3 2 37 3 3" xfId="22198"/>
    <cellStyle name="Normal 3 2 37 4" xfId="22199"/>
    <cellStyle name="Normal 3 2 37 5" xfId="22200"/>
    <cellStyle name="Normal 3 2 38" xfId="22201"/>
    <cellStyle name="Normal 3 2 38 2" xfId="22202"/>
    <cellStyle name="Normal 3 2 38 2 2" xfId="22203"/>
    <cellStyle name="Normal 3 2 38 2 3" xfId="22204"/>
    <cellStyle name="Normal 3 2 38 3" xfId="22205"/>
    <cellStyle name="Normal 3 2 38 3 2" xfId="22206"/>
    <cellStyle name="Normal 3 2 38 3 3" xfId="22207"/>
    <cellStyle name="Normal 3 2 38 4" xfId="22208"/>
    <cellStyle name="Normal 3 2 38 5" xfId="22209"/>
    <cellStyle name="Normal 3 2 39" xfId="22210"/>
    <cellStyle name="Normal 3 2 39 2" xfId="22211"/>
    <cellStyle name="Normal 3 2 39 2 2" xfId="22212"/>
    <cellStyle name="Normal 3 2 39 2 3" xfId="22213"/>
    <cellStyle name="Normal 3 2 39 3" xfId="22214"/>
    <cellStyle name="Normal 3 2 39 3 2" xfId="22215"/>
    <cellStyle name="Normal 3 2 39 3 3" xfId="22216"/>
    <cellStyle name="Normal 3 2 39 4" xfId="22217"/>
    <cellStyle name="Normal 3 2 39 5" xfId="22218"/>
    <cellStyle name="Normal 3 2 4" xfId="22219"/>
    <cellStyle name="Normal 3 2 4 2" xfId="22220"/>
    <cellStyle name="Normal 3 2 4 2 2" xfId="22221"/>
    <cellStyle name="Normal 3 2 4 2 3" xfId="22222"/>
    <cellStyle name="Normal 3 2 4 3" xfId="22223"/>
    <cellStyle name="Normal 3 2 4 3 2" xfId="22224"/>
    <cellStyle name="Normal 3 2 4 3 3" xfId="22225"/>
    <cellStyle name="Normal 3 2 4 4" xfId="22226"/>
    <cellStyle name="Normal 3 2 4 5" xfId="22227"/>
    <cellStyle name="Normal 3 2 40" xfId="22228"/>
    <cellStyle name="Normal 3 2 40 2" xfId="22229"/>
    <cellStyle name="Normal 3 2 40 2 2" xfId="22230"/>
    <cellStyle name="Normal 3 2 40 2 3" xfId="22231"/>
    <cellStyle name="Normal 3 2 40 3" xfId="22232"/>
    <cellStyle name="Normal 3 2 40 3 2" xfId="22233"/>
    <cellStyle name="Normal 3 2 40 3 3" xfId="22234"/>
    <cellStyle name="Normal 3 2 40 4" xfId="22235"/>
    <cellStyle name="Normal 3 2 40 5" xfId="22236"/>
    <cellStyle name="Normal 3 2 41" xfId="22237"/>
    <cellStyle name="Normal 3 2 41 2" xfId="22238"/>
    <cellStyle name="Normal 3 2 41 2 2" xfId="22239"/>
    <cellStyle name="Normal 3 2 41 2 3" xfId="22240"/>
    <cellStyle name="Normal 3 2 41 3" xfId="22241"/>
    <cellStyle name="Normal 3 2 41 3 2" xfId="22242"/>
    <cellStyle name="Normal 3 2 41 3 3" xfId="22243"/>
    <cellStyle name="Normal 3 2 41 4" xfId="22244"/>
    <cellStyle name="Normal 3 2 41 5" xfId="22245"/>
    <cellStyle name="Normal 3 2 42" xfId="22246"/>
    <cellStyle name="Normal 3 2 42 2" xfId="22247"/>
    <cellStyle name="Normal 3 2 42 2 2" xfId="22248"/>
    <cellStyle name="Normal 3 2 42 2 3" xfId="22249"/>
    <cellStyle name="Normal 3 2 42 3" xfId="22250"/>
    <cellStyle name="Normal 3 2 42 3 2" xfId="22251"/>
    <cellStyle name="Normal 3 2 42 3 3" xfId="22252"/>
    <cellStyle name="Normal 3 2 42 4" xfId="22253"/>
    <cellStyle name="Normal 3 2 42 5" xfId="22254"/>
    <cellStyle name="Normal 3 2 43" xfId="22255"/>
    <cellStyle name="Normal 3 2 43 2" xfId="22256"/>
    <cellStyle name="Normal 3 2 43 2 2" xfId="22257"/>
    <cellStyle name="Normal 3 2 43 2 3" xfId="22258"/>
    <cellStyle name="Normal 3 2 43 3" xfId="22259"/>
    <cellStyle name="Normal 3 2 43 3 2" xfId="22260"/>
    <cellStyle name="Normal 3 2 43 3 3" xfId="22261"/>
    <cellStyle name="Normal 3 2 43 4" xfId="22262"/>
    <cellStyle name="Normal 3 2 43 5" xfId="22263"/>
    <cellStyle name="Normal 3 2 44" xfId="22264"/>
    <cellStyle name="Normal 3 2 44 2" xfId="22265"/>
    <cellStyle name="Normal 3 2 44 2 2" xfId="22266"/>
    <cellStyle name="Normal 3 2 44 2 3" xfId="22267"/>
    <cellStyle name="Normal 3 2 44 3" xfId="22268"/>
    <cellStyle name="Normal 3 2 44 3 2" xfId="22269"/>
    <cellStyle name="Normal 3 2 44 3 3" xfId="22270"/>
    <cellStyle name="Normal 3 2 44 4" xfId="22271"/>
    <cellStyle name="Normal 3 2 44 5" xfId="22272"/>
    <cellStyle name="Normal 3 2 45" xfId="22273"/>
    <cellStyle name="Normal 3 2 45 2" xfId="22274"/>
    <cellStyle name="Normal 3 2 45 2 2" xfId="22275"/>
    <cellStyle name="Normal 3 2 45 2 3" xfId="22276"/>
    <cellStyle name="Normal 3 2 45 3" xfId="22277"/>
    <cellStyle name="Normal 3 2 45 3 2" xfId="22278"/>
    <cellStyle name="Normal 3 2 45 3 3" xfId="22279"/>
    <cellStyle name="Normal 3 2 45 4" xfId="22280"/>
    <cellStyle name="Normal 3 2 45 5" xfId="22281"/>
    <cellStyle name="Normal 3 2 46" xfId="22282"/>
    <cellStyle name="Normal 3 2 46 2" xfId="22283"/>
    <cellStyle name="Normal 3 2 46 2 2" xfId="22284"/>
    <cellStyle name="Normal 3 2 46 2 3" xfId="22285"/>
    <cellStyle name="Normal 3 2 46 3" xfId="22286"/>
    <cellStyle name="Normal 3 2 46 3 2" xfId="22287"/>
    <cellStyle name="Normal 3 2 46 3 3" xfId="22288"/>
    <cellStyle name="Normal 3 2 46 4" xfId="22289"/>
    <cellStyle name="Normal 3 2 46 5" xfId="22290"/>
    <cellStyle name="Normal 3 2 47" xfId="22291"/>
    <cellStyle name="Normal 3 2 47 2" xfId="22292"/>
    <cellStyle name="Normal 3 2 47 2 2" xfId="22293"/>
    <cellStyle name="Normal 3 2 47 2 3" xfId="22294"/>
    <cellStyle name="Normal 3 2 47 3" xfId="22295"/>
    <cellStyle name="Normal 3 2 47 3 2" xfId="22296"/>
    <cellStyle name="Normal 3 2 47 3 3" xfId="22297"/>
    <cellStyle name="Normal 3 2 47 4" xfId="22298"/>
    <cellStyle name="Normal 3 2 47 5" xfId="22299"/>
    <cellStyle name="Normal 3 2 48" xfId="22300"/>
    <cellStyle name="Normal 3 2 48 2" xfId="22301"/>
    <cellStyle name="Normal 3 2 48 2 2" xfId="22302"/>
    <cellStyle name="Normal 3 2 48 2 3" xfId="22303"/>
    <cellStyle name="Normal 3 2 48 3" xfId="22304"/>
    <cellStyle name="Normal 3 2 48 3 2" xfId="22305"/>
    <cellStyle name="Normal 3 2 48 3 3" xfId="22306"/>
    <cellStyle name="Normal 3 2 48 4" xfId="22307"/>
    <cellStyle name="Normal 3 2 48 5" xfId="22308"/>
    <cellStyle name="Normal 3 2 49" xfId="22309"/>
    <cellStyle name="Normal 3 2 49 2" xfId="22310"/>
    <cellStyle name="Normal 3 2 49 2 2" xfId="22311"/>
    <cellStyle name="Normal 3 2 49 2 3" xfId="22312"/>
    <cellStyle name="Normal 3 2 49 3" xfId="22313"/>
    <cellStyle name="Normal 3 2 49 3 2" xfId="22314"/>
    <cellStyle name="Normal 3 2 49 3 3" xfId="22315"/>
    <cellStyle name="Normal 3 2 49 4" xfId="22316"/>
    <cellStyle name="Normal 3 2 49 5" xfId="22317"/>
    <cellStyle name="Normal 3 2 5" xfId="22318"/>
    <cellStyle name="Normal 3 2 5 2" xfId="22319"/>
    <cellStyle name="Normal 3 2 5 2 2" xfId="22320"/>
    <cellStyle name="Normal 3 2 5 2 3" xfId="22321"/>
    <cellStyle name="Normal 3 2 5 3" xfId="22322"/>
    <cellStyle name="Normal 3 2 5 3 2" xfId="22323"/>
    <cellStyle name="Normal 3 2 5 3 3" xfId="22324"/>
    <cellStyle name="Normal 3 2 5 4" xfId="22325"/>
    <cellStyle name="Normal 3 2 5 5" xfId="22326"/>
    <cellStyle name="Normal 3 2 50" xfId="22327"/>
    <cellStyle name="Normal 3 2 50 2" xfId="22328"/>
    <cellStyle name="Normal 3 2 50 2 2" xfId="22329"/>
    <cellStyle name="Normal 3 2 50 2 3" xfId="22330"/>
    <cellStyle name="Normal 3 2 50 3" xfId="22331"/>
    <cellStyle name="Normal 3 2 50 3 2" xfId="22332"/>
    <cellStyle name="Normal 3 2 50 3 3" xfId="22333"/>
    <cellStyle name="Normal 3 2 50 4" xfId="22334"/>
    <cellStyle name="Normal 3 2 50 5" xfId="22335"/>
    <cellStyle name="Normal 3 2 51" xfId="22336"/>
    <cellStyle name="Normal 3 2 51 2" xfId="22337"/>
    <cellStyle name="Normal 3 2 51 2 2" xfId="22338"/>
    <cellStyle name="Normal 3 2 51 2 3" xfId="22339"/>
    <cellStyle name="Normal 3 2 51 3" xfId="22340"/>
    <cellStyle name="Normal 3 2 51 3 2" xfId="22341"/>
    <cellStyle name="Normal 3 2 51 3 3" xfId="22342"/>
    <cellStyle name="Normal 3 2 51 4" xfId="22343"/>
    <cellStyle name="Normal 3 2 51 5" xfId="22344"/>
    <cellStyle name="Normal 3 2 52" xfId="22345"/>
    <cellStyle name="Normal 3 2 52 2" xfId="22346"/>
    <cellStyle name="Normal 3 2 52 2 2" xfId="22347"/>
    <cellStyle name="Normal 3 2 52 2 3" xfId="22348"/>
    <cellStyle name="Normal 3 2 52 3" xfId="22349"/>
    <cellStyle name="Normal 3 2 52 3 2" xfId="22350"/>
    <cellStyle name="Normal 3 2 52 3 3" xfId="22351"/>
    <cellStyle name="Normal 3 2 52 4" xfId="22352"/>
    <cellStyle name="Normal 3 2 52 5" xfId="22353"/>
    <cellStyle name="Normal 3 2 53" xfId="22354"/>
    <cellStyle name="Normal 3 2 53 2" xfId="22355"/>
    <cellStyle name="Normal 3 2 53 2 2" xfId="22356"/>
    <cellStyle name="Normal 3 2 53 2 3" xfId="22357"/>
    <cellStyle name="Normal 3 2 53 3" xfId="22358"/>
    <cellStyle name="Normal 3 2 53 3 2" xfId="22359"/>
    <cellStyle name="Normal 3 2 53 3 3" xfId="22360"/>
    <cellStyle name="Normal 3 2 53 4" xfId="22361"/>
    <cellStyle name="Normal 3 2 53 5" xfId="22362"/>
    <cellStyle name="Normal 3 2 54" xfId="22363"/>
    <cellStyle name="Normal 3 2 54 2" xfId="22364"/>
    <cellStyle name="Normal 3 2 54 2 2" xfId="22365"/>
    <cellStyle name="Normal 3 2 54 2 3" xfId="22366"/>
    <cellStyle name="Normal 3 2 54 3" xfId="22367"/>
    <cellStyle name="Normal 3 2 54 3 2" xfId="22368"/>
    <cellStyle name="Normal 3 2 54 3 3" xfId="22369"/>
    <cellStyle name="Normal 3 2 54 4" xfId="22370"/>
    <cellStyle name="Normal 3 2 54 5" xfId="22371"/>
    <cellStyle name="Normal 3 2 55" xfId="22372"/>
    <cellStyle name="Normal 3 2 55 2" xfId="22373"/>
    <cellStyle name="Normal 3 2 55 2 2" xfId="22374"/>
    <cellStyle name="Normal 3 2 55 2 3" xfId="22375"/>
    <cellStyle name="Normal 3 2 55 3" xfId="22376"/>
    <cellStyle name="Normal 3 2 55 3 2" xfId="22377"/>
    <cellStyle name="Normal 3 2 55 3 3" xfId="22378"/>
    <cellStyle name="Normal 3 2 55 4" xfId="22379"/>
    <cellStyle name="Normal 3 2 55 5" xfId="22380"/>
    <cellStyle name="Normal 3 2 56" xfId="22381"/>
    <cellStyle name="Normal 3 2 56 2" xfId="22382"/>
    <cellStyle name="Normal 3 2 56 2 2" xfId="22383"/>
    <cellStyle name="Normal 3 2 56 2 3" xfId="22384"/>
    <cellStyle name="Normal 3 2 56 3" xfId="22385"/>
    <cellStyle name="Normal 3 2 56 3 2" xfId="22386"/>
    <cellStyle name="Normal 3 2 56 3 3" xfId="22387"/>
    <cellStyle name="Normal 3 2 56 4" xfId="22388"/>
    <cellStyle name="Normal 3 2 56 5" xfId="22389"/>
    <cellStyle name="Normal 3 2 57" xfId="22390"/>
    <cellStyle name="Normal 3 2 57 2" xfId="22391"/>
    <cellStyle name="Normal 3 2 57 2 2" xfId="22392"/>
    <cellStyle name="Normal 3 2 57 2 3" xfId="22393"/>
    <cellStyle name="Normal 3 2 57 3" xfId="22394"/>
    <cellStyle name="Normal 3 2 57 3 2" xfId="22395"/>
    <cellStyle name="Normal 3 2 57 3 3" xfId="22396"/>
    <cellStyle name="Normal 3 2 57 4" xfId="22397"/>
    <cellStyle name="Normal 3 2 57 5" xfId="22398"/>
    <cellStyle name="Normal 3 2 58" xfId="22399"/>
    <cellStyle name="Normal 3 2 58 2" xfId="22400"/>
    <cellStyle name="Normal 3 2 58 2 2" xfId="22401"/>
    <cellStyle name="Normal 3 2 58 2 3" xfId="22402"/>
    <cellStyle name="Normal 3 2 58 3" xfId="22403"/>
    <cellStyle name="Normal 3 2 58 3 2" xfId="22404"/>
    <cellStyle name="Normal 3 2 58 3 3" xfId="22405"/>
    <cellStyle name="Normal 3 2 58 4" xfId="22406"/>
    <cellStyle name="Normal 3 2 58 5" xfId="22407"/>
    <cellStyle name="Normal 3 2 59" xfId="22408"/>
    <cellStyle name="Normal 3 2 59 2" xfId="22409"/>
    <cellStyle name="Normal 3 2 59 2 2" xfId="22410"/>
    <cellStyle name="Normal 3 2 59 2 3" xfId="22411"/>
    <cellStyle name="Normal 3 2 59 3" xfId="22412"/>
    <cellStyle name="Normal 3 2 59 3 2" xfId="22413"/>
    <cellStyle name="Normal 3 2 59 3 3" xfId="22414"/>
    <cellStyle name="Normal 3 2 59 4" xfId="22415"/>
    <cellStyle name="Normal 3 2 59 5" xfId="22416"/>
    <cellStyle name="Normal 3 2 6" xfId="22417"/>
    <cellStyle name="Normal 3 2 6 2" xfId="22418"/>
    <cellStyle name="Normal 3 2 6 2 2" xfId="22419"/>
    <cellStyle name="Normal 3 2 6 2 3" xfId="22420"/>
    <cellStyle name="Normal 3 2 6 3" xfId="22421"/>
    <cellStyle name="Normal 3 2 6 3 2" xfId="22422"/>
    <cellStyle name="Normal 3 2 6 3 3" xfId="22423"/>
    <cellStyle name="Normal 3 2 6 4" xfId="22424"/>
    <cellStyle name="Normal 3 2 6 5" xfId="22425"/>
    <cellStyle name="Normal 3 2 60" xfId="22426"/>
    <cellStyle name="Normal 3 2 60 2" xfId="22427"/>
    <cellStyle name="Normal 3 2 60 2 2" xfId="22428"/>
    <cellStyle name="Normal 3 2 60 2 3" xfId="22429"/>
    <cellStyle name="Normal 3 2 60 3" xfId="22430"/>
    <cellStyle name="Normal 3 2 60 3 2" xfId="22431"/>
    <cellStyle name="Normal 3 2 60 3 3" xfId="22432"/>
    <cellStyle name="Normal 3 2 60 4" xfId="22433"/>
    <cellStyle name="Normal 3 2 60 5" xfId="22434"/>
    <cellStyle name="Normal 3 2 61" xfId="22435"/>
    <cellStyle name="Normal 3 2 61 2" xfId="22436"/>
    <cellStyle name="Normal 3 2 61 2 2" xfId="22437"/>
    <cellStyle name="Normal 3 2 61 2 3" xfId="22438"/>
    <cellStyle name="Normal 3 2 61 3" xfId="22439"/>
    <cellStyle name="Normal 3 2 61 3 2" xfId="22440"/>
    <cellStyle name="Normal 3 2 61 3 3" xfId="22441"/>
    <cellStyle name="Normal 3 2 61 4" xfId="22442"/>
    <cellStyle name="Normal 3 2 61 5" xfId="22443"/>
    <cellStyle name="Normal 3 2 62" xfId="22444"/>
    <cellStyle name="Normal 3 2 62 2" xfId="22445"/>
    <cellStyle name="Normal 3 2 62 2 2" xfId="22446"/>
    <cellStyle name="Normal 3 2 62 2 3" xfId="22447"/>
    <cellStyle name="Normal 3 2 62 3" xfId="22448"/>
    <cellStyle name="Normal 3 2 62 3 2" xfId="22449"/>
    <cellStyle name="Normal 3 2 62 3 3" xfId="22450"/>
    <cellStyle name="Normal 3 2 62 4" xfId="22451"/>
    <cellStyle name="Normal 3 2 62 5" xfId="22452"/>
    <cellStyle name="Normal 3 2 63" xfId="22453"/>
    <cellStyle name="Normal 3 2 63 2" xfId="22454"/>
    <cellStyle name="Normal 3 2 63 2 2" xfId="22455"/>
    <cellStyle name="Normal 3 2 63 2 3" xfId="22456"/>
    <cellStyle name="Normal 3 2 63 3" xfId="22457"/>
    <cellStyle name="Normal 3 2 63 3 2" xfId="22458"/>
    <cellStyle name="Normal 3 2 63 3 3" xfId="22459"/>
    <cellStyle name="Normal 3 2 63 4" xfId="22460"/>
    <cellStyle name="Normal 3 2 63 5" xfId="22461"/>
    <cellStyle name="Normal 3 2 64" xfId="22462"/>
    <cellStyle name="Normal 3 2 64 2" xfId="22463"/>
    <cellStyle name="Normal 3 2 64 2 2" xfId="22464"/>
    <cellStyle name="Normal 3 2 64 2 3" xfId="22465"/>
    <cellStyle name="Normal 3 2 64 3" xfId="22466"/>
    <cellStyle name="Normal 3 2 64 3 2" xfId="22467"/>
    <cellStyle name="Normal 3 2 64 3 3" xfId="22468"/>
    <cellStyle name="Normal 3 2 64 4" xfId="22469"/>
    <cellStyle name="Normal 3 2 64 5" xfId="22470"/>
    <cellStyle name="Normal 3 2 65" xfId="22471"/>
    <cellStyle name="Normal 3 2 65 2" xfId="22472"/>
    <cellStyle name="Normal 3 2 65 2 2" xfId="22473"/>
    <cellStyle name="Normal 3 2 65 2 3" xfId="22474"/>
    <cellStyle name="Normal 3 2 65 3" xfId="22475"/>
    <cellStyle name="Normal 3 2 65 3 2" xfId="22476"/>
    <cellStyle name="Normal 3 2 65 3 3" xfId="22477"/>
    <cellStyle name="Normal 3 2 65 4" xfId="22478"/>
    <cellStyle name="Normal 3 2 65 5" xfId="22479"/>
    <cellStyle name="Normal 3 2 66" xfId="22480"/>
    <cellStyle name="Normal 3 2 66 2" xfId="22481"/>
    <cellStyle name="Normal 3 2 66 2 2" xfId="22482"/>
    <cellStyle name="Normal 3 2 66 2 3" xfId="22483"/>
    <cellStyle name="Normal 3 2 66 3" xfId="22484"/>
    <cellStyle name="Normal 3 2 66 3 2" xfId="22485"/>
    <cellStyle name="Normal 3 2 66 3 3" xfId="22486"/>
    <cellStyle name="Normal 3 2 66 4" xfId="22487"/>
    <cellStyle name="Normal 3 2 66 5" xfId="22488"/>
    <cellStyle name="Normal 3 2 67" xfId="22489"/>
    <cellStyle name="Normal 3 2 67 2" xfId="22490"/>
    <cellStyle name="Normal 3 2 67 2 2" xfId="22491"/>
    <cellStyle name="Normal 3 2 67 2 3" xfId="22492"/>
    <cellStyle name="Normal 3 2 67 3" xfId="22493"/>
    <cellStyle name="Normal 3 2 67 3 2" xfId="22494"/>
    <cellStyle name="Normal 3 2 67 3 3" xfId="22495"/>
    <cellStyle name="Normal 3 2 67 4" xfId="22496"/>
    <cellStyle name="Normal 3 2 67 5" xfId="22497"/>
    <cellStyle name="Normal 3 2 68" xfId="22498"/>
    <cellStyle name="Normal 3 2 68 2" xfId="22499"/>
    <cellStyle name="Normal 3 2 68 2 2" xfId="22500"/>
    <cellStyle name="Normal 3 2 68 2 3" xfId="22501"/>
    <cellStyle name="Normal 3 2 68 3" xfId="22502"/>
    <cellStyle name="Normal 3 2 68 3 2" xfId="22503"/>
    <cellStyle name="Normal 3 2 68 3 3" xfId="22504"/>
    <cellStyle name="Normal 3 2 68 4" xfId="22505"/>
    <cellStyle name="Normal 3 2 68 5" xfId="22506"/>
    <cellStyle name="Normal 3 2 69" xfId="22507"/>
    <cellStyle name="Normal 3 2 69 2" xfId="22508"/>
    <cellStyle name="Normal 3 2 69 2 2" xfId="22509"/>
    <cellStyle name="Normal 3 2 69 2 3" xfId="22510"/>
    <cellStyle name="Normal 3 2 69 3" xfId="22511"/>
    <cellStyle name="Normal 3 2 69 3 2" xfId="22512"/>
    <cellStyle name="Normal 3 2 69 3 3" xfId="22513"/>
    <cellStyle name="Normal 3 2 69 4" xfId="22514"/>
    <cellStyle name="Normal 3 2 69 5" xfId="22515"/>
    <cellStyle name="Normal 3 2 7" xfId="22516"/>
    <cellStyle name="Normal 3 2 7 2" xfId="22517"/>
    <cellStyle name="Normal 3 2 7 2 2" xfId="22518"/>
    <cellStyle name="Normal 3 2 7 2 3" xfId="22519"/>
    <cellStyle name="Normal 3 2 7 3" xfId="22520"/>
    <cellStyle name="Normal 3 2 7 3 2" xfId="22521"/>
    <cellStyle name="Normal 3 2 7 3 3" xfId="22522"/>
    <cellStyle name="Normal 3 2 7 4" xfId="22523"/>
    <cellStyle name="Normal 3 2 7 5" xfId="22524"/>
    <cellStyle name="Normal 3 2 70" xfId="22525"/>
    <cellStyle name="Normal 3 2 70 2" xfId="22526"/>
    <cellStyle name="Normal 3 2 70 2 2" xfId="22527"/>
    <cellStyle name="Normal 3 2 70 2 3" xfId="22528"/>
    <cellStyle name="Normal 3 2 70 3" xfId="22529"/>
    <cellStyle name="Normal 3 2 70 3 2" xfId="22530"/>
    <cellStyle name="Normal 3 2 70 3 3" xfId="22531"/>
    <cellStyle name="Normal 3 2 70 4" xfId="22532"/>
    <cellStyle name="Normal 3 2 70 5" xfId="22533"/>
    <cellStyle name="Normal 3 2 71" xfId="22534"/>
    <cellStyle name="Normal 3 2 72" xfId="22535"/>
    <cellStyle name="Normal 3 2 73" xfId="22536"/>
    <cellStyle name="Normal 3 2 74" xfId="22537"/>
    <cellStyle name="Normal 3 2 75" xfId="22538"/>
    <cellStyle name="Normal 3 2 76" xfId="22539"/>
    <cellStyle name="Normal 3 2 77" xfId="22540"/>
    <cellStyle name="Normal 3 2 78" xfId="22541"/>
    <cellStyle name="Normal 3 2 79" xfId="22542"/>
    <cellStyle name="Normal 3 2 8" xfId="22543"/>
    <cellStyle name="Normal 3 2 8 2" xfId="22544"/>
    <cellStyle name="Normal 3 2 8 2 2" xfId="22545"/>
    <cellStyle name="Normal 3 2 8 2 3" xfId="22546"/>
    <cellStyle name="Normal 3 2 8 3" xfId="22547"/>
    <cellStyle name="Normal 3 2 8 3 2" xfId="22548"/>
    <cellStyle name="Normal 3 2 8 3 3" xfId="22549"/>
    <cellStyle name="Normal 3 2 8 4" xfId="22550"/>
    <cellStyle name="Normal 3 2 8 5" xfId="22551"/>
    <cellStyle name="Normal 3 2 80" xfId="22552"/>
    <cellStyle name="Normal 3 2 81" xfId="22553"/>
    <cellStyle name="Normal 3 2 82" xfId="22554"/>
    <cellStyle name="Normal 3 2 83" xfId="22555"/>
    <cellStyle name="Normal 3 2 84" xfId="22556"/>
    <cellStyle name="Normal 3 2 85" xfId="22557"/>
    <cellStyle name="Normal 3 2 86" xfId="22558"/>
    <cellStyle name="Normal 3 2 87" xfId="22559"/>
    <cellStyle name="Normal 3 2 88" xfId="22560"/>
    <cellStyle name="Normal 3 2 88 2" xfId="22561"/>
    <cellStyle name="Normal 3 2 89" xfId="22562"/>
    <cellStyle name="Normal 3 2 9" xfId="22563"/>
    <cellStyle name="Normal 3 2 9 2" xfId="22564"/>
    <cellStyle name="Normal 3 2 9 2 2" xfId="22565"/>
    <cellStyle name="Normal 3 2 9 2 3" xfId="22566"/>
    <cellStyle name="Normal 3 2 9 3" xfId="22567"/>
    <cellStyle name="Normal 3 2 9 3 2" xfId="22568"/>
    <cellStyle name="Normal 3 2 9 3 3" xfId="22569"/>
    <cellStyle name="Normal 3 2 9 4" xfId="22570"/>
    <cellStyle name="Normal 3 2 9 5" xfId="22571"/>
    <cellStyle name="Normal 3 2 90" xfId="22572"/>
    <cellStyle name="Normal 3 2 91" xfId="22573"/>
    <cellStyle name="Normal 3 2 92" xfId="22574"/>
    <cellStyle name="Normal 3 2 93" xfId="22575"/>
    <cellStyle name="Normal 3 2 94" xfId="22576"/>
    <cellStyle name="Normal 3 2 95" xfId="22577"/>
    <cellStyle name="Normal 3 2 96" xfId="22578"/>
    <cellStyle name="Normal 3 2 97" xfId="22579"/>
    <cellStyle name="Normal 3 2 98" xfId="22580"/>
    <cellStyle name="Normal 3 2 99" xfId="22581"/>
    <cellStyle name="Normal 3 20" xfId="22582"/>
    <cellStyle name="Normal 3 20 10" xfId="22583"/>
    <cellStyle name="Normal 3 20 10 2" xfId="22584"/>
    <cellStyle name="Normal 3 20 10 2 2" xfId="22585"/>
    <cellStyle name="Normal 3 20 10 2 3" xfId="22586"/>
    <cellStyle name="Normal 3 20 10 3" xfId="22587"/>
    <cellStyle name="Normal 3 20 10 3 2" xfId="22588"/>
    <cellStyle name="Normal 3 20 10 3 3" xfId="22589"/>
    <cellStyle name="Normal 3 20 10 4" xfId="22590"/>
    <cellStyle name="Normal 3 20 10 5" xfId="22591"/>
    <cellStyle name="Normal 3 20 11" xfId="22592"/>
    <cellStyle name="Normal 3 20 11 2" xfId="22593"/>
    <cellStyle name="Normal 3 20 11 2 2" xfId="22594"/>
    <cellStyle name="Normal 3 20 11 2 3" xfId="22595"/>
    <cellStyle name="Normal 3 20 11 3" xfId="22596"/>
    <cellStyle name="Normal 3 20 11 3 2" xfId="22597"/>
    <cellStyle name="Normal 3 20 11 3 3" xfId="22598"/>
    <cellStyle name="Normal 3 20 11 4" xfId="22599"/>
    <cellStyle name="Normal 3 20 11 5" xfId="22600"/>
    <cellStyle name="Normal 3 20 12" xfId="22601"/>
    <cellStyle name="Normal 3 20 12 2" xfId="22602"/>
    <cellStyle name="Normal 3 20 12 2 2" xfId="22603"/>
    <cellStyle name="Normal 3 20 12 2 3" xfId="22604"/>
    <cellStyle name="Normal 3 20 12 3" xfId="22605"/>
    <cellStyle name="Normal 3 20 12 3 2" xfId="22606"/>
    <cellStyle name="Normal 3 20 12 3 3" xfId="22607"/>
    <cellStyle name="Normal 3 20 12 4" xfId="22608"/>
    <cellStyle name="Normal 3 20 12 5" xfId="22609"/>
    <cellStyle name="Normal 3 20 13" xfId="22610"/>
    <cellStyle name="Normal 3 20 13 2" xfId="22611"/>
    <cellStyle name="Normal 3 20 13 2 2" xfId="22612"/>
    <cellStyle name="Normal 3 20 13 2 3" xfId="22613"/>
    <cellStyle name="Normal 3 20 13 3" xfId="22614"/>
    <cellStyle name="Normal 3 20 13 3 2" xfId="22615"/>
    <cellStyle name="Normal 3 20 13 3 3" xfId="22616"/>
    <cellStyle name="Normal 3 20 13 4" xfId="22617"/>
    <cellStyle name="Normal 3 20 13 5" xfId="22618"/>
    <cellStyle name="Normal 3 20 14" xfId="22619"/>
    <cellStyle name="Normal 3 20 14 2" xfId="22620"/>
    <cellStyle name="Normal 3 20 14 2 2" xfId="22621"/>
    <cellStyle name="Normal 3 20 14 2 3" xfId="22622"/>
    <cellStyle name="Normal 3 20 14 3" xfId="22623"/>
    <cellStyle name="Normal 3 20 14 3 2" xfId="22624"/>
    <cellStyle name="Normal 3 20 14 3 3" xfId="22625"/>
    <cellStyle name="Normal 3 20 14 4" xfId="22626"/>
    <cellStyle name="Normal 3 20 14 5" xfId="22627"/>
    <cellStyle name="Normal 3 20 15" xfId="22628"/>
    <cellStyle name="Normal 3 20 15 2" xfId="22629"/>
    <cellStyle name="Normal 3 20 15 2 2" xfId="22630"/>
    <cellStyle name="Normal 3 20 15 2 3" xfId="22631"/>
    <cellStyle name="Normal 3 20 15 3" xfId="22632"/>
    <cellStyle name="Normal 3 20 15 3 2" xfId="22633"/>
    <cellStyle name="Normal 3 20 15 3 3" xfId="22634"/>
    <cellStyle name="Normal 3 20 15 4" xfId="22635"/>
    <cellStyle name="Normal 3 20 15 5" xfId="22636"/>
    <cellStyle name="Normal 3 20 16" xfId="22637"/>
    <cellStyle name="Normal 3 20 16 2" xfId="22638"/>
    <cellStyle name="Normal 3 20 16 2 2" xfId="22639"/>
    <cellStyle name="Normal 3 20 16 2 3" xfId="22640"/>
    <cellStyle name="Normal 3 20 16 3" xfId="22641"/>
    <cellStyle name="Normal 3 20 16 3 2" xfId="22642"/>
    <cellStyle name="Normal 3 20 16 3 3" xfId="22643"/>
    <cellStyle name="Normal 3 20 16 4" xfId="22644"/>
    <cellStyle name="Normal 3 20 16 5" xfId="22645"/>
    <cellStyle name="Normal 3 20 17" xfId="22646"/>
    <cellStyle name="Normal 3 20 17 2" xfId="22647"/>
    <cellStyle name="Normal 3 20 17 2 2" xfId="22648"/>
    <cellStyle name="Normal 3 20 17 2 3" xfId="22649"/>
    <cellStyle name="Normal 3 20 17 3" xfId="22650"/>
    <cellStyle name="Normal 3 20 17 3 2" xfId="22651"/>
    <cellStyle name="Normal 3 20 17 3 3" xfId="22652"/>
    <cellStyle name="Normal 3 20 17 4" xfId="22653"/>
    <cellStyle name="Normal 3 20 17 5" xfId="22654"/>
    <cellStyle name="Normal 3 20 18" xfId="22655"/>
    <cellStyle name="Normal 3 20 18 2" xfId="22656"/>
    <cellStyle name="Normal 3 20 18 2 2" xfId="22657"/>
    <cellStyle name="Normal 3 20 18 2 3" xfId="22658"/>
    <cellStyle name="Normal 3 20 18 3" xfId="22659"/>
    <cellStyle name="Normal 3 20 18 3 2" xfId="22660"/>
    <cellStyle name="Normal 3 20 18 3 3" xfId="22661"/>
    <cellStyle name="Normal 3 20 18 4" xfId="22662"/>
    <cellStyle name="Normal 3 20 18 5" xfId="22663"/>
    <cellStyle name="Normal 3 20 19" xfId="22664"/>
    <cellStyle name="Normal 3 20 19 2" xfId="22665"/>
    <cellStyle name="Normal 3 20 19 2 2" xfId="22666"/>
    <cellStyle name="Normal 3 20 19 2 3" xfId="22667"/>
    <cellStyle name="Normal 3 20 19 3" xfId="22668"/>
    <cellStyle name="Normal 3 20 19 3 2" xfId="22669"/>
    <cellStyle name="Normal 3 20 19 3 3" xfId="22670"/>
    <cellStyle name="Normal 3 20 19 4" xfId="22671"/>
    <cellStyle name="Normal 3 20 19 5" xfId="22672"/>
    <cellStyle name="Normal 3 20 2" xfId="22673"/>
    <cellStyle name="Normal 3 20 2 2" xfId="22674"/>
    <cellStyle name="Normal 3 20 2 2 2" xfId="22675"/>
    <cellStyle name="Normal 3 20 2 2 3" xfId="22676"/>
    <cellStyle name="Normal 3 20 2 3" xfId="22677"/>
    <cellStyle name="Normal 3 20 2 3 2" xfId="22678"/>
    <cellStyle name="Normal 3 20 2 3 3" xfId="22679"/>
    <cellStyle name="Normal 3 20 2 4" xfId="22680"/>
    <cellStyle name="Normal 3 20 2 5" xfId="22681"/>
    <cellStyle name="Normal 3 20 20" xfId="22682"/>
    <cellStyle name="Normal 3 20 20 2" xfId="22683"/>
    <cellStyle name="Normal 3 20 20 2 2" xfId="22684"/>
    <cellStyle name="Normal 3 20 20 2 3" xfId="22685"/>
    <cellStyle name="Normal 3 20 20 3" xfId="22686"/>
    <cellStyle name="Normal 3 20 20 3 2" xfId="22687"/>
    <cellStyle name="Normal 3 20 20 3 3" xfId="22688"/>
    <cellStyle name="Normal 3 20 20 4" xfId="22689"/>
    <cellStyle name="Normal 3 20 20 5" xfId="22690"/>
    <cellStyle name="Normal 3 20 21" xfId="22691"/>
    <cellStyle name="Normal 3 20 21 2" xfId="22692"/>
    <cellStyle name="Normal 3 20 21 2 2" xfId="22693"/>
    <cellStyle name="Normal 3 20 21 2 3" xfId="22694"/>
    <cellStyle name="Normal 3 20 21 3" xfId="22695"/>
    <cellStyle name="Normal 3 20 21 3 2" xfId="22696"/>
    <cellStyle name="Normal 3 20 21 3 3" xfId="22697"/>
    <cellStyle name="Normal 3 20 21 4" xfId="22698"/>
    <cellStyle name="Normal 3 20 21 5" xfId="22699"/>
    <cellStyle name="Normal 3 20 22" xfId="22700"/>
    <cellStyle name="Normal 3 20 22 2" xfId="22701"/>
    <cellStyle name="Normal 3 20 22 2 2" xfId="22702"/>
    <cellStyle name="Normal 3 20 22 2 3" xfId="22703"/>
    <cellStyle name="Normal 3 20 22 3" xfId="22704"/>
    <cellStyle name="Normal 3 20 22 3 2" xfId="22705"/>
    <cellStyle name="Normal 3 20 22 3 3" xfId="22706"/>
    <cellStyle name="Normal 3 20 22 4" xfId="22707"/>
    <cellStyle name="Normal 3 20 22 5" xfId="22708"/>
    <cellStyle name="Normal 3 20 23" xfId="22709"/>
    <cellStyle name="Normal 3 20 23 2" xfId="22710"/>
    <cellStyle name="Normal 3 20 23 2 2" xfId="22711"/>
    <cellStyle name="Normal 3 20 23 2 3" xfId="22712"/>
    <cellStyle name="Normal 3 20 23 3" xfId="22713"/>
    <cellStyle name="Normal 3 20 23 3 2" xfId="22714"/>
    <cellStyle name="Normal 3 20 23 3 3" xfId="22715"/>
    <cellStyle name="Normal 3 20 23 4" xfId="22716"/>
    <cellStyle name="Normal 3 20 23 5" xfId="22717"/>
    <cellStyle name="Normal 3 20 24" xfId="22718"/>
    <cellStyle name="Normal 3 20 24 2" xfId="22719"/>
    <cellStyle name="Normal 3 20 24 3" xfId="22720"/>
    <cellStyle name="Normal 3 20 25" xfId="22721"/>
    <cellStyle name="Normal 3 20 25 2" xfId="22722"/>
    <cellStyle name="Normal 3 20 25 3" xfId="22723"/>
    <cellStyle name="Normal 3 20 26" xfId="22724"/>
    <cellStyle name="Normal 3 20 27" xfId="22725"/>
    <cellStyle name="Normal 3 20 3" xfId="22726"/>
    <cellStyle name="Normal 3 20 3 2" xfId="22727"/>
    <cellStyle name="Normal 3 20 3 2 2" xfId="22728"/>
    <cellStyle name="Normal 3 20 3 2 3" xfId="22729"/>
    <cellStyle name="Normal 3 20 3 3" xfId="22730"/>
    <cellStyle name="Normal 3 20 3 3 2" xfId="22731"/>
    <cellStyle name="Normal 3 20 3 3 3" xfId="22732"/>
    <cellStyle name="Normal 3 20 3 4" xfId="22733"/>
    <cellStyle name="Normal 3 20 3 5" xfId="22734"/>
    <cellStyle name="Normal 3 20 4" xfId="22735"/>
    <cellStyle name="Normal 3 20 4 2" xfId="22736"/>
    <cellStyle name="Normal 3 20 4 2 2" xfId="22737"/>
    <cellStyle name="Normal 3 20 4 2 3" xfId="22738"/>
    <cellStyle name="Normal 3 20 4 3" xfId="22739"/>
    <cellStyle name="Normal 3 20 4 3 2" xfId="22740"/>
    <cellStyle name="Normal 3 20 4 3 3" xfId="22741"/>
    <cellStyle name="Normal 3 20 4 4" xfId="22742"/>
    <cellStyle name="Normal 3 20 4 5" xfId="22743"/>
    <cellStyle name="Normal 3 20 5" xfId="22744"/>
    <cellStyle name="Normal 3 20 5 2" xfId="22745"/>
    <cellStyle name="Normal 3 20 5 2 2" xfId="22746"/>
    <cellStyle name="Normal 3 20 5 2 3" xfId="22747"/>
    <cellStyle name="Normal 3 20 5 3" xfId="22748"/>
    <cellStyle name="Normal 3 20 5 3 2" xfId="22749"/>
    <cellStyle name="Normal 3 20 5 3 3" xfId="22750"/>
    <cellStyle name="Normal 3 20 5 4" xfId="22751"/>
    <cellStyle name="Normal 3 20 5 5" xfId="22752"/>
    <cellStyle name="Normal 3 20 6" xfId="22753"/>
    <cellStyle name="Normal 3 20 6 2" xfId="22754"/>
    <cellStyle name="Normal 3 20 6 2 2" xfId="22755"/>
    <cellStyle name="Normal 3 20 6 2 3" xfId="22756"/>
    <cellStyle name="Normal 3 20 6 3" xfId="22757"/>
    <cellStyle name="Normal 3 20 6 3 2" xfId="22758"/>
    <cellStyle name="Normal 3 20 6 3 3" xfId="22759"/>
    <cellStyle name="Normal 3 20 6 4" xfId="22760"/>
    <cellStyle name="Normal 3 20 6 5" xfId="22761"/>
    <cellStyle name="Normal 3 20 7" xfId="22762"/>
    <cellStyle name="Normal 3 20 7 2" xfId="22763"/>
    <cellStyle name="Normal 3 20 7 2 2" xfId="22764"/>
    <cellStyle name="Normal 3 20 7 2 3" xfId="22765"/>
    <cellStyle name="Normal 3 20 7 3" xfId="22766"/>
    <cellStyle name="Normal 3 20 7 3 2" xfId="22767"/>
    <cellStyle name="Normal 3 20 7 3 3" xfId="22768"/>
    <cellStyle name="Normal 3 20 7 4" xfId="22769"/>
    <cellStyle name="Normal 3 20 7 5" xfId="22770"/>
    <cellStyle name="Normal 3 20 8" xfId="22771"/>
    <cellStyle name="Normal 3 20 8 2" xfId="22772"/>
    <cellStyle name="Normal 3 20 8 2 2" xfId="22773"/>
    <cellStyle name="Normal 3 20 8 2 3" xfId="22774"/>
    <cellStyle name="Normal 3 20 8 3" xfId="22775"/>
    <cellStyle name="Normal 3 20 8 3 2" xfId="22776"/>
    <cellStyle name="Normal 3 20 8 3 3" xfId="22777"/>
    <cellStyle name="Normal 3 20 8 4" xfId="22778"/>
    <cellStyle name="Normal 3 20 8 5" xfId="22779"/>
    <cellStyle name="Normal 3 20 9" xfId="22780"/>
    <cellStyle name="Normal 3 20 9 2" xfId="22781"/>
    <cellStyle name="Normal 3 20 9 2 2" xfId="22782"/>
    <cellStyle name="Normal 3 20 9 2 3" xfId="22783"/>
    <cellStyle name="Normal 3 20 9 3" xfId="22784"/>
    <cellStyle name="Normal 3 20 9 3 2" xfId="22785"/>
    <cellStyle name="Normal 3 20 9 3 3" xfId="22786"/>
    <cellStyle name="Normal 3 20 9 4" xfId="22787"/>
    <cellStyle name="Normal 3 20 9 5" xfId="22788"/>
    <cellStyle name="Normal 3 200" xfId="22789"/>
    <cellStyle name="Normal 3 201" xfId="22790"/>
    <cellStyle name="Normal 3 202" xfId="22791"/>
    <cellStyle name="Normal 3 203" xfId="22792"/>
    <cellStyle name="Normal 3 204" xfId="22793"/>
    <cellStyle name="Normal 3 205" xfId="22794"/>
    <cellStyle name="Normal 3 206" xfId="22795"/>
    <cellStyle name="Normal 3 207" xfId="43244"/>
    <cellStyle name="Normal 3 208" xfId="16064"/>
    <cellStyle name="Normal 3 21" xfId="22796"/>
    <cellStyle name="Normal 3 21 10" xfId="22797"/>
    <cellStyle name="Normal 3 21 10 2" xfId="22798"/>
    <cellStyle name="Normal 3 21 10 2 2" xfId="22799"/>
    <cellStyle name="Normal 3 21 10 2 3" xfId="22800"/>
    <cellStyle name="Normal 3 21 10 3" xfId="22801"/>
    <cellStyle name="Normal 3 21 10 3 2" xfId="22802"/>
    <cellStyle name="Normal 3 21 10 3 3" xfId="22803"/>
    <cellStyle name="Normal 3 21 10 4" xfId="22804"/>
    <cellStyle name="Normal 3 21 10 5" xfId="22805"/>
    <cellStyle name="Normal 3 21 11" xfId="22806"/>
    <cellStyle name="Normal 3 21 11 2" xfId="22807"/>
    <cellStyle name="Normal 3 21 11 2 2" xfId="22808"/>
    <cellStyle name="Normal 3 21 11 2 3" xfId="22809"/>
    <cellStyle name="Normal 3 21 11 3" xfId="22810"/>
    <cellStyle name="Normal 3 21 11 3 2" xfId="22811"/>
    <cellStyle name="Normal 3 21 11 3 3" xfId="22812"/>
    <cellStyle name="Normal 3 21 11 4" xfId="22813"/>
    <cellStyle name="Normal 3 21 11 5" xfId="22814"/>
    <cellStyle name="Normal 3 21 12" xfId="22815"/>
    <cellStyle name="Normal 3 21 12 2" xfId="22816"/>
    <cellStyle name="Normal 3 21 12 2 2" xfId="22817"/>
    <cellStyle name="Normal 3 21 12 2 3" xfId="22818"/>
    <cellStyle name="Normal 3 21 12 3" xfId="22819"/>
    <cellStyle name="Normal 3 21 12 3 2" xfId="22820"/>
    <cellStyle name="Normal 3 21 12 3 3" xfId="22821"/>
    <cellStyle name="Normal 3 21 12 4" xfId="22822"/>
    <cellStyle name="Normal 3 21 12 5" xfId="22823"/>
    <cellStyle name="Normal 3 21 13" xfId="22824"/>
    <cellStyle name="Normal 3 21 13 2" xfId="22825"/>
    <cellStyle name="Normal 3 21 13 2 2" xfId="22826"/>
    <cellStyle name="Normal 3 21 13 2 3" xfId="22827"/>
    <cellStyle name="Normal 3 21 13 3" xfId="22828"/>
    <cellStyle name="Normal 3 21 13 3 2" xfId="22829"/>
    <cellStyle name="Normal 3 21 13 3 3" xfId="22830"/>
    <cellStyle name="Normal 3 21 13 4" xfId="22831"/>
    <cellStyle name="Normal 3 21 13 5" xfId="22832"/>
    <cellStyle name="Normal 3 21 14" xfId="22833"/>
    <cellStyle name="Normal 3 21 14 2" xfId="22834"/>
    <cellStyle name="Normal 3 21 14 2 2" xfId="22835"/>
    <cellStyle name="Normal 3 21 14 2 3" xfId="22836"/>
    <cellStyle name="Normal 3 21 14 3" xfId="22837"/>
    <cellStyle name="Normal 3 21 14 3 2" xfId="22838"/>
    <cellStyle name="Normal 3 21 14 3 3" xfId="22839"/>
    <cellStyle name="Normal 3 21 14 4" xfId="22840"/>
    <cellStyle name="Normal 3 21 14 5" xfId="22841"/>
    <cellStyle name="Normal 3 21 15" xfId="22842"/>
    <cellStyle name="Normal 3 21 15 2" xfId="22843"/>
    <cellStyle name="Normal 3 21 15 2 2" xfId="22844"/>
    <cellStyle name="Normal 3 21 15 2 3" xfId="22845"/>
    <cellStyle name="Normal 3 21 15 3" xfId="22846"/>
    <cellStyle name="Normal 3 21 15 3 2" xfId="22847"/>
    <cellStyle name="Normal 3 21 15 3 3" xfId="22848"/>
    <cellStyle name="Normal 3 21 15 4" xfId="22849"/>
    <cellStyle name="Normal 3 21 15 5" xfId="22850"/>
    <cellStyle name="Normal 3 21 16" xfId="22851"/>
    <cellStyle name="Normal 3 21 16 2" xfId="22852"/>
    <cellStyle name="Normal 3 21 16 2 2" xfId="22853"/>
    <cellStyle name="Normal 3 21 16 2 3" xfId="22854"/>
    <cellStyle name="Normal 3 21 16 3" xfId="22855"/>
    <cellStyle name="Normal 3 21 16 3 2" xfId="22856"/>
    <cellStyle name="Normal 3 21 16 3 3" xfId="22857"/>
    <cellStyle name="Normal 3 21 16 4" xfId="22858"/>
    <cellStyle name="Normal 3 21 16 5" xfId="22859"/>
    <cellStyle name="Normal 3 21 17" xfId="22860"/>
    <cellStyle name="Normal 3 21 17 2" xfId="22861"/>
    <cellStyle name="Normal 3 21 17 2 2" xfId="22862"/>
    <cellStyle name="Normal 3 21 17 2 3" xfId="22863"/>
    <cellStyle name="Normal 3 21 17 3" xfId="22864"/>
    <cellStyle name="Normal 3 21 17 3 2" xfId="22865"/>
    <cellStyle name="Normal 3 21 17 3 3" xfId="22866"/>
    <cellStyle name="Normal 3 21 17 4" xfId="22867"/>
    <cellStyle name="Normal 3 21 17 5" xfId="22868"/>
    <cellStyle name="Normal 3 21 18" xfId="22869"/>
    <cellStyle name="Normal 3 21 18 2" xfId="22870"/>
    <cellStyle name="Normal 3 21 18 2 2" xfId="22871"/>
    <cellStyle name="Normal 3 21 18 2 3" xfId="22872"/>
    <cellStyle name="Normal 3 21 18 3" xfId="22873"/>
    <cellStyle name="Normal 3 21 18 3 2" xfId="22874"/>
    <cellStyle name="Normal 3 21 18 3 3" xfId="22875"/>
    <cellStyle name="Normal 3 21 18 4" xfId="22876"/>
    <cellStyle name="Normal 3 21 18 5" xfId="22877"/>
    <cellStyle name="Normal 3 21 19" xfId="22878"/>
    <cellStyle name="Normal 3 21 19 2" xfId="22879"/>
    <cellStyle name="Normal 3 21 19 2 2" xfId="22880"/>
    <cellStyle name="Normal 3 21 19 2 3" xfId="22881"/>
    <cellStyle name="Normal 3 21 19 3" xfId="22882"/>
    <cellStyle name="Normal 3 21 19 3 2" xfId="22883"/>
    <cellStyle name="Normal 3 21 19 3 3" xfId="22884"/>
    <cellStyle name="Normal 3 21 19 4" xfId="22885"/>
    <cellStyle name="Normal 3 21 19 5" xfId="22886"/>
    <cellStyle name="Normal 3 21 2" xfId="22887"/>
    <cellStyle name="Normal 3 21 2 2" xfId="22888"/>
    <cellStyle name="Normal 3 21 2 2 2" xfId="22889"/>
    <cellStyle name="Normal 3 21 2 2 3" xfId="22890"/>
    <cellStyle name="Normal 3 21 2 3" xfId="22891"/>
    <cellStyle name="Normal 3 21 2 3 2" xfId="22892"/>
    <cellStyle name="Normal 3 21 2 3 3" xfId="22893"/>
    <cellStyle name="Normal 3 21 2 4" xfId="22894"/>
    <cellStyle name="Normal 3 21 2 5" xfId="22895"/>
    <cellStyle name="Normal 3 21 20" xfId="22896"/>
    <cellStyle name="Normal 3 21 20 2" xfId="22897"/>
    <cellStyle name="Normal 3 21 20 2 2" xfId="22898"/>
    <cellStyle name="Normal 3 21 20 2 3" xfId="22899"/>
    <cellStyle name="Normal 3 21 20 3" xfId="22900"/>
    <cellStyle name="Normal 3 21 20 3 2" xfId="22901"/>
    <cellStyle name="Normal 3 21 20 3 3" xfId="22902"/>
    <cellStyle name="Normal 3 21 20 4" xfId="22903"/>
    <cellStyle name="Normal 3 21 20 5" xfId="22904"/>
    <cellStyle name="Normal 3 21 21" xfId="22905"/>
    <cellStyle name="Normal 3 21 21 2" xfId="22906"/>
    <cellStyle name="Normal 3 21 21 2 2" xfId="22907"/>
    <cellStyle name="Normal 3 21 21 2 3" xfId="22908"/>
    <cellStyle name="Normal 3 21 21 3" xfId="22909"/>
    <cellStyle name="Normal 3 21 21 3 2" xfId="22910"/>
    <cellStyle name="Normal 3 21 21 3 3" xfId="22911"/>
    <cellStyle name="Normal 3 21 21 4" xfId="22912"/>
    <cellStyle name="Normal 3 21 21 5" xfId="22913"/>
    <cellStyle name="Normal 3 21 22" xfId="22914"/>
    <cellStyle name="Normal 3 21 22 2" xfId="22915"/>
    <cellStyle name="Normal 3 21 22 2 2" xfId="22916"/>
    <cellStyle name="Normal 3 21 22 2 3" xfId="22917"/>
    <cellStyle name="Normal 3 21 22 3" xfId="22918"/>
    <cellStyle name="Normal 3 21 22 3 2" xfId="22919"/>
    <cellStyle name="Normal 3 21 22 3 3" xfId="22920"/>
    <cellStyle name="Normal 3 21 22 4" xfId="22921"/>
    <cellStyle name="Normal 3 21 22 5" xfId="22922"/>
    <cellStyle name="Normal 3 21 23" xfId="22923"/>
    <cellStyle name="Normal 3 21 23 2" xfId="22924"/>
    <cellStyle name="Normal 3 21 23 2 2" xfId="22925"/>
    <cellStyle name="Normal 3 21 23 2 3" xfId="22926"/>
    <cellStyle name="Normal 3 21 23 3" xfId="22927"/>
    <cellStyle name="Normal 3 21 23 3 2" xfId="22928"/>
    <cellStyle name="Normal 3 21 23 3 3" xfId="22929"/>
    <cellStyle name="Normal 3 21 23 4" xfId="22930"/>
    <cellStyle name="Normal 3 21 23 5" xfId="22931"/>
    <cellStyle name="Normal 3 21 24" xfId="22932"/>
    <cellStyle name="Normal 3 21 24 2" xfId="22933"/>
    <cellStyle name="Normal 3 21 24 3" xfId="22934"/>
    <cellStyle name="Normal 3 21 25" xfId="22935"/>
    <cellStyle name="Normal 3 21 25 2" xfId="22936"/>
    <cellStyle name="Normal 3 21 25 3" xfId="22937"/>
    <cellStyle name="Normal 3 21 26" xfId="22938"/>
    <cellStyle name="Normal 3 21 27" xfId="22939"/>
    <cellStyle name="Normal 3 21 3" xfId="22940"/>
    <cellStyle name="Normal 3 21 3 2" xfId="22941"/>
    <cellStyle name="Normal 3 21 3 2 2" xfId="22942"/>
    <cellStyle name="Normal 3 21 3 2 3" xfId="22943"/>
    <cellStyle name="Normal 3 21 3 3" xfId="22944"/>
    <cellStyle name="Normal 3 21 3 3 2" xfId="22945"/>
    <cellStyle name="Normal 3 21 3 3 3" xfId="22946"/>
    <cellStyle name="Normal 3 21 3 4" xfId="22947"/>
    <cellStyle name="Normal 3 21 3 5" xfId="22948"/>
    <cellStyle name="Normal 3 21 4" xfId="22949"/>
    <cellStyle name="Normal 3 21 4 2" xfId="22950"/>
    <cellStyle name="Normal 3 21 4 2 2" xfId="22951"/>
    <cellStyle name="Normal 3 21 4 2 3" xfId="22952"/>
    <cellStyle name="Normal 3 21 4 3" xfId="22953"/>
    <cellStyle name="Normal 3 21 4 3 2" xfId="22954"/>
    <cellStyle name="Normal 3 21 4 3 3" xfId="22955"/>
    <cellStyle name="Normal 3 21 4 4" xfId="22956"/>
    <cellStyle name="Normal 3 21 4 5" xfId="22957"/>
    <cellStyle name="Normal 3 21 5" xfId="22958"/>
    <cellStyle name="Normal 3 21 5 2" xfId="22959"/>
    <cellStyle name="Normal 3 21 5 2 2" xfId="22960"/>
    <cellStyle name="Normal 3 21 5 2 3" xfId="22961"/>
    <cellStyle name="Normal 3 21 5 3" xfId="22962"/>
    <cellStyle name="Normal 3 21 5 3 2" xfId="22963"/>
    <cellStyle name="Normal 3 21 5 3 3" xfId="22964"/>
    <cellStyle name="Normal 3 21 5 4" xfId="22965"/>
    <cellStyle name="Normal 3 21 5 5" xfId="22966"/>
    <cellStyle name="Normal 3 21 6" xfId="22967"/>
    <cellStyle name="Normal 3 21 6 2" xfId="22968"/>
    <cellStyle name="Normal 3 21 6 2 2" xfId="22969"/>
    <cellStyle name="Normal 3 21 6 2 3" xfId="22970"/>
    <cellStyle name="Normal 3 21 6 3" xfId="22971"/>
    <cellStyle name="Normal 3 21 6 3 2" xfId="22972"/>
    <cellStyle name="Normal 3 21 6 3 3" xfId="22973"/>
    <cellStyle name="Normal 3 21 6 4" xfId="22974"/>
    <cellStyle name="Normal 3 21 6 5" xfId="22975"/>
    <cellStyle name="Normal 3 21 7" xfId="22976"/>
    <cellStyle name="Normal 3 21 7 2" xfId="22977"/>
    <cellStyle name="Normal 3 21 7 2 2" xfId="22978"/>
    <cellStyle name="Normal 3 21 7 2 3" xfId="22979"/>
    <cellStyle name="Normal 3 21 7 3" xfId="22980"/>
    <cellStyle name="Normal 3 21 7 3 2" xfId="22981"/>
    <cellStyle name="Normal 3 21 7 3 3" xfId="22982"/>
    <cellStyle name="Normal 3 21 7 4" xfId="22983"/>
    <cellStyle name="Normal 3 21 7 5" xfId="22984"/>
    <cellStyle name="Normal 3 21 8" xfId="22985"/>
    <cellStyle name="Normal 3 21 8 2" xfId="22986"/>
    <cellStyle name="Normal 3 21 8 2 2" xfId="22987"/>
    <cellStyle name="Normal 3 21 8 2 3" xfId="22988"/>
    <cellStyle name="Normal 3 21 8 3" xfId="22989"/>
    <cellStyle name="Normal 3 21 8 3 2" xfId="22990"/>
    <cellStyle name="Normal 3 21 8 3 3" xfId="22991"/>
    <cellStyle name="Normal 3 21 8 4" xfId="22992"/>
    <cellStyle name="Normal 3 21 8 5" xfId="22993"/>
    <cellStyle name="Normal 3 21 9" xfId="22994"/>
    <cellStyle name="Normal 3 21 9 2" xfId="22995"/>
    <cellStyle name="Normal 3 21 9 2 2" xfId="22996"/>
    <cellStyle name="Normal 3 21 9 2 3" xfId="22997"/>
    <cellStyle name="Normal 3 21 9 3" xfId="22998"/>
    <cellStyle name="Normal 3 21 9 3 2" xfId="22999"/>
    <cellStyle name="Normal 3 21 9 3 3" xfId="23000"/>
    <cellStyle name="Normal 3 21 9 4" xfId="23001"/>
    <cellStyle name="Normal 3 21 9 5" xfId="23002"/>
    <cellStyle name="Normal 3 22" xfId="23003"/>
    <cellStyle name="Normal 3 22 10" xfId="23004"/>
    <cellStyle name="Normal 3 22 10 2" xfId="23005"/>
    <cellStyle name="Normal 3 22 10 2 2" xfId="23006"/>
    <cellStyle name="Normal 3 22 10 2 3" xfId="23007"/>
    <cellStyle name="Normal 3 22 10 3" xfId="23008"/>
    <cellStyle name="Normal 3 22 10 3 2" xfId="23009"/>
    <cellStyle name="Normal 3 22 10 3 3" xfId="23010"/>
    <cellStyle name="Normal 3 22 10 4" xfId="23011"/>
    <cellStyle name="Normal 3 22 10 5" xfId="23012"/>
    <cellStyle name="Normal 3 22 11" xfId="23013"/>
    <cellStyle name="Normal 3 22 11 2" xfId="23014"/>
    <cellStyle name="Normal 3 22 11 2 2" xfId="23015"/>
    <cellStyle name="Normal 3 22 11 2 3" xfId="23016"/>
    <cellStyle name="Normal 3 22 11 3" xfId="23017"/>
    <cellStyle name="Normal 3 22 11 3 2" xfId="23018"/>
    <cellStyle name="Normal 3 22 11 3 3" xfId="23019"/>
    <cellStyle name="Normal 3 22 11 4" xfId="23020"/>
    <cellStyle name="Normal 3 22 11 5" xfId="23021"/>
    <cellStyle name="Normal 3 22 12" xfId="23022"/>
    <cellStyle name="Normal 3 22 12 2" xfId="23023"/>
    <cellStyle name="Normal 3 22 12 2 2" xfId="23024"/>
    <cellStyle name="Normal 3 22 12 2 3" xfId="23025"/>
    <cellStyle name="Normal 3 22 12 3" xfId="23026"/>
    <cellStyle name="Normal 3 22 12 3 2" xfId="23027"/>
    <cellStyle name="Normal 3 22 12 3 3" xfId="23028"/>
    <cellStyle name="Normal 3 22 12 4" xfId="23029"/>
    <cellStyle name="Normal 3 22 12 5" xfId="23030"/>
    <cellStyle name="Normal 3 22 13" xfId="23031"/>
    <cellStyle name="Normal 3 22 13 2" xfId="23032"/>
    <cellStyle name="Normal 3 22 13 2 2" xfId="23033"/>
    <cellStyle name="Normal 3 22 13 2 3" xfId="23034"/>
    <cellStyle name="Normal 3 22 13 3" xfId="23035"/>
    <cellStyle name="Normal 3 22 13 3 2" xfId="23036"/>
    <cellStyle name="Normal 3 22 13 3 3" xfId="23037"/>
    <cellStyle name="Normal 3 22 13 4" xfId="23038"/>
    <cellStyle name="Normal 3 22 13 5" xfId="23039"/>
    <cellStyle name="Normal 3 22 14" xfId="23040"/>
    <cellStyle name="Normal 3 22 14 2" xfId="23041"/>
    <cellStyle name="Normal 3 22 14 2 2" xfId="23042"/>
    <cellStyle name="Normal 3 22 14 2 3" xfId="23043"/>
    <cellStyle name="Normal 3 22 14 3" xfId="23044"/>
    <cellStyle name="Normal 3 22 14 3 2" xfId="23045"/>
    <cellStyle name="Normal 3 22 14 3 3" xfId="23046"/>
    <cellStyle name="Normal 3 22 14 4" xfId="23047"/>
    <cellStyle name="Normal 3 22 14 5" xfId="23048"/>
    <cellStyle name="Normal 3 22 15" xfId="23049"/>
    <cellStyle name="Normal 3 22 15 2" xfId="23050"/>
    <cellStyle name="Normal 3 22 15 2 2" xfId="23051"/>
    <cellStyle name="Normal 3 22 15 2 3" xfId="23052"/>
    <cellStyle name="Normal 3 22 15 3" xfId="23053"/>
    <cellStyle name="Normal 3 22 15 3 2" xfId="23054"/>
    <cellStyle name="Normal 3 22 15 3 3" xfId="23055"/>
    <cellStyle name="Normal 3 22 15 4" xfId="23056"/>
    <cellStyle name="Normal 3 22 15 5" xfId="23057"/>
    <cellStyle name="Normal 3 22 16" xfId="23058"/>
    <cellStyle name="Normal 3 22 16 2" xfId="23059"/>
    <cellStyle name="Normal 3 22 16 2 2" xfId="23060"/>
    <cellStyle name="Normal 3 22 16 2 3" xfId="23061"/>
    <cellStyle name="Normal 3 22 16 3" xfId="23062"/>
    <cellStyle name="Normal 3 22 16 3 2" xfId="23063"/>
    <cellStyle name="Normal 3 22 16 3 3" xfId="23064"/>
    <cellStyle name="Normal 3 22 16 4" xfId="23065"/>
    <cellStyle name="Normal 3 22 16 5" xfId="23066"/>
    <cellStyle name="Normal 3 22 17" xfId="23067"/>
    <cellStyle name="Normal 3 22 17 2" xfId="23068"/>
    <cellStyle name="Normal 3 22 17 2 2" xfId="23069"/>
    <cellStyle name="Normal 3 22 17 2 3" xfId="23070"/>
    <cellStyle name="Normal 3 22 17 3" xfId="23071"/>
    <cellStyle name="Normal 3 22 17 3 2" xfId="23072"/>
    <cellStyle name="Normal 3 22 17 3 3" xfId="23073"/>
    <cellStyle name="Normal 3 22 17 4" xfId="23074"/>
    <cellStyle name="Normal 3 22 17 5" xfId="23075"/>
    <cellStyle name="Normal 3 22 18" xfId="23076"/>
    <cellStyle name="Normal 3 22 18 2" xfId="23077"/>
    <cellStyle name="Normal 3 22 18 2 2" xfId="23078"/>
    <cellStyle name="Normal 3 22 18 2 3" xfId="23079"/>
    <cellStyle name="Normal 3 22 18 3" xfId="23080"/>
    <cellStyle name="Normal 3 22 18 3 2" xfId="23081"/>
    <cellStyle name="Normal 3 22 18 3 3" xfId="23082"/>
    <cellStyle name="Normal 3 22 18 4" xfId="23083"/>
    <cellStyle name="Normal 3 22 18 5" xfId="23084"/>
    <cellStyle name="Normal 3 22 19" xfId="23085"/>
    <cellStyle name="Normal 3 22 19 2" xfId="23086"/>
    <cellStyle name="Normal 3 22 19 2 2" xfId="23087"/>
    <cellStyle name="Normal 3 22 19 2 3" xfId="23088"/>
    <cellStyle name="Normal 3 22 19 3" xfId="23089"/>
    <cellStyle name="Normal 3 22 19 3 2" xfId="23090"/>
    <cellStyle name="Normal 3 22 19 3 3" xfId="23091"/>
    <cellStyle name="Normal 3 22 19 4" xfId="23092"/>
    <cellStyle name="Normal 3 22 19 5" xfId="23093"/>
    <cellStyle name="Normal 3 22 2" xfId="23094"/>
    <cellStyle name="Normal 3 22 2 2" xfId="23095"/>
    <cellStyle name="Normal 3 22 2 2 2" xfId="23096"/>
    <cellStyle name="Normal 3 22 2 2 3" xfId="23097"/>
    <cellStyle name="Normal 3 22 2 3" xfId="23098"/>
    <cellStyle name="Normal 3 22 2 3 2" xfId="23099"/>
    <cellStyle name="Normal 3 22 2 3 3" xfId="23100"/>
    <cellStyle name="Normal 3 22 2 4" xfId="23101"/>
    <cellStyle name="Normal 3 22 2 5" xfId="23102"/>
    <cellStyle name="Normal 3 22 20" xfId="23103"/>
    <cellStyle name="Normal 3 22 20 2" xfId="23104"/>
    <cellStyle name="Normal 3 22 20 2 2" xfId="23105"/>
    <cellStyle name="Normal 3 22 20 2 3" xfId="23106"/>
    <cellStyle name="Normal 3 22 20 3" xfId="23107"/>
    <cellStyle name="Normal 3 22 20 3 2" xfId="23108"/>
    <cellStyle name="Normal 3 22 20 3 3" xfId="23109"/>
    <cellStyle name="Normal 3 22 20 4" xfId="23110"/>
    <cellStyle name="Normal 3 22 20 5" xfId="23111"/>
    <cellStyle name="Normal 3 22 21" xfId="23112"/>
    <cellStyle name="Normal 3 22 21 2" xfId="23113"/>
    <cellStyle name="Normal 3 22 21 2 2" xfId="23114"/>
    <cellStyle name="Normal 3 22 21 2 3" xfId="23115"/>
    <cellStyle name="Normal 3 22 21 3" xfId="23116"/>
    <cellStyle name="Normal 3 22 21 3 2" xfId="23117"/>
    <cellStyle name="Normal 3 22 21 3 3" xfId="23118"/>
    <cellStyle name="Normal 3 22 21 4" xfId="23119"/>
    <cellStyle name="Normal 3 22 21 5" xfId="23120"/>
    <cellStyle name="Normal 3 22 22" xfId="23121"/>
    <cellStyle name="Normal 3 22 22 2" xfId="23122"/>
    <cellStyle name="Normal 3 22 22 2 2" xfId="23123"/>
    <cellStyle name="Normal 3 22 22 2 3" xfId="23124"/>
    <cellStyle name="Normal 3 22 22 3" xfId="23125"/>
    <cellStyle name="Normal 3 22 22 3 2" xfId="23126"/>
    <cellStyle name="Normal 3 22 22 3 3" xfId="23127"/>
    <cellStyle name="Normal 3 22 22 4" xfId="23128"/>
    <cellStyle name="Normal 3 22 22 5" xfId="23129"/>
    <cellStyle name="Normal 3 22 23" xfId="23130"/>
    <cellStyle name="Normal 3 22 23 2" xfId="23131"/>
    <cellStyle name="Normal 3 22 23 2 2" xfId="23132"/>
    <cellStyle name="Normal 3 22 23 2 3" xfId="23133"/>
    <cellStyle name="Normal 3 22 23 3" xfId="23134"/>
    <cellStyle name="Normal 3 22 23 3 2" xfId="23135"/>
    <cellStyle name="Normal 3 22 23 3 3" xfId="23136"/>
    <cellStyle name="Normal 3 22 23 4" xfId="23137"/>
    <cellStyle name="Normal 3 22 23 5" xfId="23138"/>
    <cellStyle name="Normal 3 22 24" xfId="23139"/>
    <cellStyle name="Normal 3 22 24 2" xfId="23140"/>
    <cellStyle name="Normal 3 22 24 3" xfId="23141"/>
    <cellStyle name="Normal 3 22 25" xfId="23142"/>
    <cellStyle name="Normal 3 22 25 2" xfId="23143"/>
    <cellStyle name="Normal 3 22 25 3" xfId="23144"/>
    <cellStyle name="Normal 3 22 26" xfId="23145"/>
    <cellStyle name="Normal 3 22 27" xfId="23146"/>
    <cellStyle name="Normal 3 22 3" xfId="23147"/>
    <cellStyle name="Normal 3 22 3 2" xfId="23148"/>
    <cellStyle name="Normal 3 22 3 2 2" xfId="23149"/>
    <cellStyle name="Normal 3 22 3 2 3" xfId="23150"/>
    <cellStyle name="Normal 3 22 3 3" xfId="23151"/>
    <cellStyle name="Normal 3 22 3 3 2" xfId="23152"/>
    <cellStyle name="Normal 3 22 3 3 3" xfId="23153"/>
    <cellStyle name="Normal 3 22 3 4" xfId="23154"/>
    <cellStyle name="Normal 3 22 3 5" xfId="23155"/>
    <cellStyle name="Normal 3 22 4" xfId="23156"/>
    <cellStyle name="Normal 3 22 4 2" xfId="23157"/>
    <cellStyle name="Normal 3 22 4 2 2" xfId="23158"/>
    <cellStyle name="Normal 3 22 4 2 3" xfId="23159"/>
    <cellStyle name="Normal 3 22 4 3" xfId="23160"/>
    <cellStyle name="Normal 3 22 4 3 2" xfId="23161"/>
    <cellStyle name="Normal 3 22 4 3 3" xfId="23162"/>
    <cellStyle name="Normal 3 22 4 4" xfId="23163"/>
    <cellStyle name="Normal 3 22 4 5" xfId="23164"/>
    <cellStyle name="Normal 3 22 5" xfId="23165"/>
    <cellStyle name="Normal 3 22 5 2" xfId="23166"/>
    <cellStyle name="Normal 3 22 5 2 2" xfId="23167"/>
    <cellStyle name="Normal 3 22 5 2 3" xfId="23168"/>
    <cellStyle name="Normal 3 22 5 3" xfId="23169"/>
    <cellStyle name="Normal 3 22 5 3 2" xfId="23170"/>
    <cellStyle name="Normal 3 22 5 3 3" xfId="23171"/>
    <cellStyle name="Normal 3 22 5 4" xfId="23172"/>
    <cellStyle name="Normal 3 22 5 5" xfId="23173"/>
    <cellStyle name="Normal 3 22 6" xfId="23174"/>
    <cellStyle name="Normal 3 22 6 2" xfId="23175"/>
    <cellStyle name="Normal 3 22 6 2 2" xfId="23176"/>
    <cellStyle name="Normal 3 22 6 2 3" xfId="23177"/>
    <cellStyle name="Normal 3 22 6 3" xfId="23178"/>
    <cellStyle name="Normal 3 22 6 3 2" xfId="23179"/>
    <cellStyle name="Normal 3 22 6 3 3" xfId="23180"/>
    <cellStyle name="Normal 3 22 6 4" xfId="23181"/>
    <cellStyle name="Normal 3 22 6 5" xfId="23182"/>
    <cellStyle name="Normal 3 22 7" xfId="23183"/>
    <cellStyle name="Normal 3 22 7 2" xfId="23184"/>
    <cellStyle name="Normal 3 22 7 2 2" xfId="23185"/>
    <cellStyle name="Normal 3 22 7 2 3" xfId="23186"/>
    <cellStyle name="Normal 3 22 7 3" xfId="23187"/>
    <cellStyle name="Normal 3 22 7 3 2" xfId="23188"/>
    <cellStyle name="Normal 3 22 7 3 3" xfId="23189"/>
    <cellStyle name="Normal 3 22 7 4" xfId="23190"/>
    <cellStyle name="Normal 3 22 7 5" xfId="23191"/>
    <cellStyle name="Normal 3 22 8" xfId="23192"/>
    <cellStyle name="Normal 3 22 8 2" xfId="23193"/>
    <cellStyle name="Normal 3 22 8 2 2" xfId="23194"/>
    <cellStyle name="Normal 3 22 8 2 3" xfId="23195"/>
    <cellStyle name="Normal 3 22 8 3" xfId="23196"/>
    <cellStyle name="Normal 3 22 8 3 2" xfId="23197"/>
    <cellStyle name="Normal 3 22 8 3 3" xfId="23198"/>
    <cellStyle name="Normal 3 22 8 4" xfId="23199"/>
    <cellStyle name="Normal 3 22 8 5" xfId="23200"/>
    <cellStyle name="Normal 3 22 9" xfId="23201"/>
    <cellStyle name="Normal 3 22 9 2" xfId="23202"/>
    <cellStyle name="Normal 3 22 9 2 2" xfId="23203"/>
    <cellStyle name="Normal 3 22 9 2 3" xfId="23204"/>
    <cellStyle name="Normal 3 22 9 3" xfId="23205"/>
    <cellStyle name="Normal 3 22 9 3 2" xfId="23206"/>
    <cellStyle name="Normal 3 22 9 3 3" xfId="23207"/>
    <cellStyle name="Normal 3 22 9 4" xfId="23208"/>
    <cellStyle name="Normal 3 22 9 5" xfId="23209"/>
    <cellStyle name="Normal 3 23" xfId="23210"/>
    <cellStyle name="Normal 3 23 10" xfId="23211"/>
    <cellStyle name="Normal 3 23 10 2" xfId="23212"/>
    <cellStyle name="Normal 3 23 10 2 2" xfId="23213"/>
    <cellStyle name="Normal 3 23 10 2 3" xfId="23214"/>
    <cellStyle name="Normal 3 23 10 3" xfId="23215"/>
    <cellStyle name="Normal 3 23 10 3 2" xfId="23216"/>
    <cellStyle name="Normal 3 23 10 3 3" xfId="23217"/>
    <cellStyle name="Normal 3 23 10 4" xfId="23218"/>
    <cellStyle name="Normal 3 23 10 5" xfId="23219"/>
    <cellStyle name="Normal 3 23 11" xfId="23220"/>
    <cellStyle name="Normal 3 23 11 2" xfId="23221"/>
    <cellStyle name="Normal 3 23 11 2 2" xfId="23222"/>
    <cellStyle name="Normal 3 23 11 2 3" xfId="23223"/>
    <cellStyle name="Normal 3 23 11 3" xfId="23224"/>
    <cellStyle name="Normal 3 23 11 3 2" xfId="23225"/>
    <cellStyle name="Normal 3 23 11 3 3" xfId="23226"/>
    <cellStyle name="Normal 3 23 11 4" xfId="23227"/>
    <cellStyle name="Normal 3 23 11 5" xfId="23228"/>
    <cellStyle name="Normal 3 23 12" xfId="23229"/>
    <cellStyle name="Normal 3 23 12 2" xfId="23230"/>
    <cellStyle name="Normal 3 23 12 2 2" xfId="23231"/>
    <cellStyle name="Normal 3 23 12 2 3" xfId="23232"/>
    <cellStyle name="Normal 3 23 12 3" xfId="23233"/>
    <cellStyle name="Normal 3 23 12 3 2" xfId="23234"/>
    <cellStyle name="Normal 3 23 12 3 3" xfId="23235"/>
    <cellStyle name="Normal 3 23 12 4" xfId="23236"/>
    <cellStyle name="Normal 3 23 12 5" xfId="23237"/>
    <cellStyle name="Normal 3 23 13" xfId="23238"/>
    <cellStyle name="Normal 3 23 13 2" xfId="23239"/>
    <cellStyle name="Normal 3 23 13 2 2" xfId="23240"/>
    <cellStyle name="Normal 3 23 13 2 3" xfId="23241"/>
    <cellStyle name="Normal 3 23 13 3" xfId="23242"/>
    <cellStyle name="Normal 3 23 13 3 2" xfId="23243"/>
    <cellStyle name="Normal 3 23 13 3 3" xfId="23244"/>
    <cellStyle name="Normal 3 23 13 4" xfId="23245"/>
    <cellStyle name="Normal 3 23 13 5" xfId="23246"/>
    <cellStyle name="Normal 3 23 14" xfId="23247"/>
    <cellStyle name="Normal 3 23 14 2" xfId="23248"/>
    <cellStyle name="Normal 3 23 14 2 2" xfId="23249"/>
    <cellStyle name="Normal 3 23 14 2 3" xfId="23250"/>
    <cellStyle name="Normal 3 23 14 3" xfId="23251"/>
    <cellStyle name="Normal 3 23 14 3 2" xfId="23252"/>
    <cellStyle name="Normal 3 23 14 3 3" xfId="23253"/>
    <cellStyle name="Normal 3 23 14 4" xfId="23254"/>
    <cellStyle name="Normal 3 23 14 5" xfId="23255"/>
    <cellStyle name="Normal 3 23 15" xfId="23256"/>
    <cellStyle name="Normal 3 23 15 2" xfId="23257"/>
    <cellStyle name="Normal 3 23 15 2 2" xfId="23258"/>
    <cellStyle name="Normal 3 23 15 2 3" xfId="23259"/>
    <cellStyle name="Normal 3 23 15 3" xfId="23260"/>
    <cellStyle name="Normal 3 23 15 3 2" xfId="23261"/>
    <cellStyle name="Normal 3 23 15 3 3" xfId="23262"/>
    <cellStyle name="Normal 3 23 15 4" xfId="23263"/>
    <cellStyle name="Normal 3 23 15 5" xfId="23264"/>
    <cellStyle name="Normal 3 23 16" xfId="23265"/>
    <cellStyle name="Normal 3 23 16 2" xfId="23266"/>
    <cellStyle name="Normal 3 23 16 2 2" xfId="23267"/>
    <cellStyle name="Normal 3 23 16 2 3" xfId="23268"/>
    <cellStyle name="Normal 3 23 16 3" xfId="23269"/>
    <cellStyle name="Normal 3 23 16 3 2" xfId="23270"/>
    <cellStyle name="Normal 3 23 16 3 3" xfId="23271"/>
    <cellStyle name="Normal 3 23 16 4" xfId="23272"/>
    <cellStyle name="Normal 3 23 16 5" xfId="23273"/>
    <cellStyle name="Normal 3 23 17" xfId="23274"/>
    <cellStyle name="Normal 3 23 17 2" xfId="23275"/>
    <cellStyle name="Normal 3 23 17 2 2" xfId="23276"/>
    <cellStyle name="Normal 3 23 17 2 3" xfId="23277"/>
    <cellStyle name="Normal 3 23 17 3" xfId="23278"/>
    <cellStyle name="Normal 3 23 17 3 2" xfId="23279"/>
    <cellStyle name="Normal 3 23 17 3 3" xfId="23280"/>
    <cellStyle name="Normal 3 23 17 4" xfId="23281"/>
    <cellStyle name="Normal 3 23 17 5" xfId="23282"/>
    <cellStyle name="Normal 3 23 18" xfId="23283"/>
    <cellStyle name="Normal 3 23 18 2" xfId="23284"/>
    <cellStyle name="Normal 3 23 18 2 2" xfId="23285"/>
    <cellStyle name="Normal 3 23 18 2 3" xfId="23286"/>
    <cellStyle name="Normal 3 23 18 3" xfId="23287"/>
    <cellStyle name="Normal 3 23 18 3 2" xfId="23288"/>
    <cellStyle name="Normal 3 23 18 3 3" xfId="23289"/>
    <cellStyle name="Normal 3 23 18 4" xfId="23290"/>
    <cellStyle name="Normal 3 23 18 5" xfId="23291"/>
    <cellStyle name="Normal 3 23 19" xfId="23292"/>
    <cellStyle name="Normal 3 23 19 2" xfId="23293"/>
    <cellStyle name="Normal 3 23 19 2 2" xfId="23294"/>
    <cellStyle name="Normal 3 23 19 2 3" xfId="23295"/>
    <cellStyle name="Normal 3 23 19 3" xfId="23296"/>
    <cellStyle name="Normal 3 23 19 3 2" xfId="23297"/>
    <cellStyle name="Normal 3 23 19 3 3" xfId="23298"/>
    <cellStyle name="Normal 3 23 19 4" xfId="23299"/>
    <cellStyle name="Normal 3 23 19 5" xfId="23300"/>
    <cellStyle name="Normal 3 23 2" xfId="23301"/>
    <cellStyle name="Normal 3 23 2 2" xfId="23302"/>
    <cellStyle name="Normal 3 23 2 2 2" xfId="23303"/>
    <cellStyle name="Normal 3 23 2 2 3" xfId="23304"/>
    <cellStyle name="Normal 3 23 2 3" xfId="23305"/>
    <cellStyle name="Normal 3 23 2 3 2" xfId="23306"/>
    <cellStyle name="Normal 3 23 2 3 3" xfId="23307"/>
    <cellStyle name="Normal 3 23 2 4" xfId="23308"/>
    <cellStyle name="Normal 3 23 2 5" xfId="23309"/>
    <cellStyle name="Normal 3 23 20" xfId="23310"/>
    <cellStyle name="Normal 3 23 20 2" xfId="23311"/>
    <cellStyle name="Normal 3 23 20 2 2" xfId="23312"/>
    <cellStyle name="Normal 3 23 20 2 3" xfId="23313"/>
    <cellStyle name="Normal 3 23 20 3" xfId="23314"/>
    <cellStyle name="Normal 3 23 20 3 2" xfId="23315"/>
    <cellStyle name="Normal 3 23 20 3 3" xfId="23316"/>
    <cellStyle name="Normal 3 23 20 4" xfId="23317"/>
    <cellStyle name="Normal 3 23 20 5" xfId="23318"/>
    <cellStyle name="Normal 3 23 21" xfId="23319"/>
    <cellStyle name="Normal 3 23 21 2" xfId="23320"/>
    <cellStyle name="Normal 3 23 21 2 2" xfId="23321"/>
    <cellStyle name="Normal 3 23 21 2 3" xfId="23322"/>
    <cellStyle name="Normal 3 23 21 3" xfId="23323"/>
    <cellStyle name="Normal 3 23 21 3 2" xfId="23324"/>
    <cellStyle name="Normal 3 23 21 3 3" xfId="23325"/>
    <cellStyle name="Normal 3 23 21 4" xfId="23326"/>
    <cellStyle name="Normal 3 23 21 5" xfId="23327"/>
    <cellStyle name="Normal 3 23 22" xfId="23328"/>
    <cellStyle name="Normal 3 23 22 2" xfId="23329"/>
    <cellStyle name="Normal 3 23 22 2 2" xfId="23330"/>
    <cellStyle name="Normal 3 23 22 2 3" xfId="23331"/>
    <cellStyle name="Normal 3 23 22 3" xfId="23332"/>
    <cellStyle name="Normal 3 23 22 3 2" xfId="23333"/>
    <cellStyle name="Normal 3 23 22 3 3" xfId="23334"/>
    <cellStyle name="Normal 3 23 22 4" xfId="23335"/>
    <cellStyle name="Normal 3 23 22 5" xfId="23336"/>
    <cellStyle name="Normal 3 23 23" xfId="23337"/>
    <cellStyle name="Normal 3 23 23 2" xfId="23338"/>
    <cellStyle name="Normal 3 23 23 2 2" xfId="23339"/>
    <cellStyle name="Normal 3 23 23 2 3" xfId="23340"/>
    <cellStyle name="Normal 3 23 23 3" xfId="23341"/>
    <cellStyle name="Normal 3 23 23 3 2" xfId="23342"/>
    <cellStyle name="Normal 3 23 23 3 3" xfId="23343"/>
    <cellStyle name="Normal 3 23 23 4" xfId="23344"/>
    <cellStyle name="Normal 3 23 23 5" xfId="23345"/>
    <cellStyle name="Normal 3 23 24" xfId="23346"/>
    <cellStyle name="Normal 3 23 24 2" xfId="23347"/>
    <cellStyle name="Normal 3 23 24 3" xfId="23348"/>
    <cellStyle name="Normal 3 23 25" xfId="23349"/>
    <cellStyle name="Normal 3 23 25 2" xfId="23350"/>
    <cellStyle name="Normal 3 23 25 3" xfId="23351"/>
    <cellStyle name="Normal 3 23 26" xfId="23352"/>
    <cellStyle name="Normal 3 23 27" xfId="23353"/>
    <cellStyle name="Normal 3 23 3" xfId="23354"/>
    <cellStyle name="Normal 3 23 3 2" xfId="23355"/>
    <cellStyle name="Normal 3 23 3 2 2" xfId="23356"/>
    <cellStyle name="Normal 3 23 3 2 3" xfId="23357"/>
    <cellStyle name="Normal 3 23 3 3" xfId="23358"/>
    <cellStyle name="Normal 3 23 3 3 2" xfId="23359"/>
    <cellStyle name="Normal 3 23 3 3 3" xfId="23360"/>
    <cellStyle name="Normal 3 23 3 4" xfId="23361"/>
    <cellStyle name="Normal 3 23 3 5" xfId="23362"/>
    <cellStyle name="Normal 3 23 4" xfId="23363"/>
    <cellStyle name="Normal 3 23 4 2" xfId="23364"/>
    <cellStyle name="Normal 3 23 4 2 2" xfId="23365"/>
    <cellStyle name="Normal 3 23 4 2 3" xfId="23366"/>
    <cellStyle name="Normal 3 23 4 3" xfId="23367"/>
    <cellStyle name="Normal 3 23 4 3 2" xfId="23368"/>
    <cellStyle name="Normal 3 23 4 3 3" xfId="23369"/>
    <cellStyle name="Normal 3 23 4 4" xfId="23370"/>
    <cellStyle name="Normal 3 23 4 5" xfId="23371"/>
    <cellStyle name="Normal 3 23 5" xfId="23372"/>
    <cellStyle name="Normal 3 23 5 2" xfId="23373"/>
    <cellStyle name="Normal 3 23 5 2 2" xfId="23374"/>
    <cellStyle name="Normal 3 23 5 2 3" xfId="23375"/>
    <cellStyle name="Normal 3 23 5 3" xfId="23376"/>
    <cellStyle name="Normal 3 23 5 3 2" xfId="23377"/>
    <cellStyle name="Normal 3 23 5 3 3" xfId="23378"/>
    <cellStyle name="Normal 3 23 5 4" xfId="23379"/>
    <cellStyle name="Normal 3 23 5 5" xfId="23380"/>
    <cellStyle name="Normal 3 23 6" xfId="23381"/>
    <cellStyle name="Normal 3 23 6 2" xfId="23382"/>
    <cellStyle name="Normal 3 23 6 2 2" xfId="23383"/>
    <cellStyle name="Normal 3 23 6 2 3" xfId="23384"/>
    <cellStyle name="Normal 3 23 6 3" xfId="23385"/>
    <cellStyle name="Normal 3 23 6 3 2" xfId="23386"/>
    <cellStyle name="Normal 3 23 6 3 3" xfId="23387"/>
    <cellStyle name="Normal 3 23 6 4" xfId="23388"/>
    <cellStyle name="Normal 3 23 6 5" xfId="23389"/>
    <cellStyle name="Normal 3 23 7" xfId="23390"/>
    <cellStyle name="Normal 3 23 7 2" xfId="23391"/>
    <cellStyle name="Normal 3 23 7 2 2" xfId="23392"/>
    <cellStyle name="Normal 3 23 7 2 3" xfId="23393"/>
    <cellStyle name="Normal 3 23 7 3" xfId="23394"/>
    <cellStyle name="Normal 3 23 7 3 2" xfId="23395"/>
    <cellStyle name="Normal 3 23 7 3 3" xfId="23396"/>
    <cellStyle name="Normal 3 23 7 4" xfId="23397"/>
    <cellStyle name="Normal 3 23 7 5" xfId="23398"/>
    <cellStyle name="Normal 3 23 8" xfId="23399"/>
    <cellStyle name="Normal 3 23 8 2" xfId="23400"/>
    <cellStyle name="Normal 3 23 8 2 2" xfId="23401"/>
    <cellStyle name="Normal 3 23 8 2 3" xfId="23402"/>
    <cellStyle name="Normal 3 23 8 3" xfId="23403"/>
    <cellStyle name="Normal 3 23 8 3 2" xfId="23404"/>
    <cellStyle name="Normal 3 23 8 3 3" xfId="23405"/>
    <cellStyle name="Normal 3 23 8 4" xfId="23406"/>
    <cellStyle name="Normal 3 23 8 5" xfId="23407"/>
    <cellStyle name="Normal 3 23 9" xfId="23408"/>
    <cellStyle name="Normal 3 23 9 2" xfId="23409"/>
    <cellStyle name="Normal 3 23 9 2 2" xfId="23410"/>
    <cellStyle name="Normal 3 23 9 2 3" xfId="23411"/>
    <cellStyle name="Normal 3 23 9 3" xfId="23412"/>
    <cellStyle name="Normal 3 23 9 3 2" xfId="23413"/>
    <cellStyle name="Normal 3 23 9 3 3" xfId="23414"/>
    <cellStyle name="Normal 3 23 9 4" xfId="23415"/>
    <cellStyle name="Normal 3 23 9 5" xfId="23416"/>
    <cellStyle name="Normal 3 24" xfId="23417"/>
    <cellStyle name="Normal 3 24 10" xfId="23418"/>
    <cellStyle name="Normal 3 24 10 2" xfId="23419"/>
    <cellStyle name="Normal 3 24 10 2 2" xfId="23420"/>
    <cellStyle name="Normal 3 24 10 2 3" xfId="23421"/>
    <cellStyle name="Normal 3 24 10 3" xfId="23422"/>
    <cellStyle name="Normal 3 24 10 3 2" xfId="23423"/>
    <cellStyle name="Normal 3 24 10 3 3" xfId="23424"/>
    <cellStyle name="Normal 3 24 10 4" xfId="23425"/>
    <cellStyle name="Normal 3 24 10 5" xfId="23426"/>
    <cellStyle name="Normal 3 24 11" xfId="23427"/>
    <cellStyle name="Normal 3 24 11 2" xfId="23428"/>
    <cellStyle name="Normal 3 24 11 2 2" xfId="23429"/>
    <cellStyle name="Normal 3 24 11 2 3" xfId="23430"/>
    <cellStyle name="Normal 3 24 11 3" xfId="23431"/>
    <cellStyle name="Normal 3 24 11 3 2" xfId="23432"/>
    <cellStyle name="Normal 3 24 11 3 3" xfId="23433"/>
    <cellStyle name="Normal 3 24 11 4" xfId="23434"/>
    <cellStyle name="Normal 3 24 11 5" xfId="23435"/>
    <cellStyle name="Normal 3 24 12" xfId="23436"/>
    <cellStyle name="Normal 3 24 12 2" xfId="23437"/>
    <cellStyle name="Normal 3 24 12 2 2" xfId="23438"/>
    <cellStyle name="Normal 3 24 12 2 3" xfId="23439"/>
    <cellStyle name="Normal 3 24 12 3" xfId="23440"/>
    <cellStyle name="Normal 3 24 12 3 2" xfId="23441"/>
    <cellStyle name="Normal 3 24 12 3 3" xfId="23442"/>
    <cellStyle name="Normal 3 24 12 4" xfId="23443"/>
    <cellStyle name="Normal 3 24 12 5" xfId="23444"/>
    <cellStyle name="Normal 3 24 13" xfId="23445"/>
    <cellStyle name="Normal 3 24 13 2" xfId="23446"/>
    <cellStyle name="Normal 3 24 13 2 2" xfId="23447"/>
    <cellStyle name="Normal 3 24 13 2 3" xfId="23448"/>
    <cellStyle name="Normal 3 24 13 3" xfId="23449"/>
    <cellStyle name="Normal 3 24 13 3 2" xfId="23450"/>
    <cellStyle name="Normal 3 24 13 3 3" xfId="23451"/>
    <cellStyle name="Normal 3 24 13 4" xfId="23452"/>
    <cellStyle name="Normal 3 24 13 5" xfId="23453"/>
    <cellStyle name="Normal 3 24 14" xfId="23454"/>
    <cellStyle name="Normal 3 24 14 2" xfId="23455"/>
    <cellStyle name="Normal 3 24 14 2 2" xfId="23456"/>
    <cellStyle name="Normal 3 24 14 2 3" xfId="23457"/>
    <cellStyle name="Normal 3 24 14 3" xfId="23458"/>
    <cellStyle name="Normal 3 24 14 3 2" xfId="23459"/>
    <cellStyle name="Normal 3 24 14 3 3" xfId="23460"/>
    <cellStyle name="Normal 3 24 14 4" xfId="23461"/>
    <cellStyle name="Normal 3 24 14 5" xfId="23462"/>
    <cellStyle name="Normal 3 24 15" xfId="23463"/>
    <cellStyle name="Normal 3 24 15 2" xfId="23464"/>
    <cellStyle name="Normal 3 24 15 2 2" xfId="23465"/>
    <cellStyle name="Normal 3 24 15 2 3" xfId="23466"/>
    <cellStyle name="Normal 3 24 15 3" xfId="23467"/>
    <cellStyle name="Normal 3 24 15 3 2" xfId="23468"/>
    <cellStyle name="Normal 3 24 15 3 3" xfId="23469"/>
    <cellStyle name="Normal 3 24 15 4" xfId="23470"/>
    <cellStyle name="Normal 3 24 15 5" xfId="23471"/>
    <cellStyle name="Normal 3 24 16" xfId="23472"/>
    <cellStyle name="Normal 3 24 16 2" xfId="23473"/>
    <cellStyle name="Normal 3 24 16 2 2" xfId="23474"/>
    <cellStyle name="Normal 3 24 16 2 3" xfId="23475"/>
    <cellStyle name="Normal 3 24 16 3" xfId="23476"/>
    <cellStyle name="Normal 3 24 16 3 2" xfId="23477"/>
    <cellStyle name="Normal 3 24 16 3 3" xfId="23478"/>
    <cellStyle name="Normal 3 24 16 4" xfId="23479"/>
    <cellStyle name="Normal 3 24 16 5" xfId="23480"/>
    <cellStyle name="Normal 3 24 17" xfId="23481"/>
    <cellStyle name="Normal 3 24 17 2" xfId="23482"/>
    <cellStyle name="Normal 3 24 17 2 2" xfId="23483"/>
    <cellStyle name="Normal 3 24 17 2 3" xfId="23484"/>
    <cellStyle name="Normal 3 24 17 3" xfId="23485"/>
    <cellStyle name="Normal 3 24 17 3 2" xfId="23486"/>
    <cellStyle name="Normal 3 24 17 3 3" xfId="23487"/>
    <cellStyle name="Normal 3 24 17 4" xfId="23488"/>
    <cellStyle name="Normal 3 24 17 5" xfId="23489"/>
    <cellStyle name="Normal 3 24 18" xfId="23490"/>
    <cellStyle name="Normal 3 24 18 2" xfId="23491"/>
    <cellStyle name="Normal 3 24 18 2 2" xfId="23492"/>
    <cellStyle name="Normal 3 24 18 2 3" xfId="23493"/>
    <cellStyle name="Normal 3 24 18 3" xfId="23494"/>
    <cellStyle name="Normal 3 24 18 3 2" xfId="23495"/>
    <cellStyle name="Normal 3 24 18 3 3" xfId="23496"/>
    <cellStyle name="Normal 3 24 18 4" xfId="23497"/>
    <cellStyle name="Normal 3 24 18 5" xfId="23498"/>
    <cellStyle name="Normal 3 24 19" xfId="23499"/>
    <cellStyle name="Normal 3 24 19 2" xfId="23500"/>
    <cellStyle name="Normal 3 24 19 2 2" xfId="23501"/>
    <cellStyle name="Normal 3 24 19 2 3" xfId="23502"/>
    <cellStyle name="Normal 3 24 19 3" xfId="23503"/>
    <cellStyle name="Normal 3 24 19 3 2" xfId="23504"/>
    <cellStyle name="Normal 3 24 19 3 3" xfId="23505"/>
    <cellStyle name="Normal 3 24 19 4" xfId="23506"/>
    <cellStyle name="Normal 3 24 19 5" xfId="23507"/>
    <cellStyle name="Normal 3 24 2" xfId="23508"/>
    <cellStyle name="Normal 3 24 2 2" xfId="23509"/>
    <cellStyle name="Normal 3 24 2 2 2" xfId="23510"/>
    <cellStyle name="Normal 3 24 2 2 3" xfId="23511"/>
    <cellStyle name="Normal 3 24 2 3" xfId="23512"/>
    <cellStyle name="Normal 3 24 2 3 2" xfId="23513"/>
    <cellStyle name="Normal 3 24 2 3 3" xfId="23514"/>
    <cellStyle name="Normal 3 24 2 4" xfId="23515"/>
    <cellStyle name="Normal 3 24 2 5" xfId="23516"/>
    <cellStyle name="Normal 3 24 20" xfId="23517"/>
    <cellStyle name="Normal 3 24 20 2" xfId="23518"/>
    <cellStyle name="Normal 3 24 20 2 2" xfId="23519"/>
    <cellStyle name="Normal 3 24 20 2 3" xfId="23520"/>
    <cellStyle name="Normal 3 24 20 3" xfId="23521"/>
    <cellStyle name="Normal 3 24 20 3 2" xfId="23522"/>
    <cellStyle name="Normal 3 24 20 3 3" xfId="23523"/>
    <cellStyle name="Normal 3 24 20 4" xfId="23524"/>
    <cellStyle name="Normal 3 24 20 5" xfId="23525"/>
    <cellStyle name="Normal 3 24 21" xfId="23526"/>
    <cellStyle name="Normal 3 24 21 2" xfId="23527"/>
    <cellStyle name="Normal 3 24 21 2 2" xfId="23528"/>
    <cellStyle name="Normal 3 24 21 2 3" xfId="23529"/>
    <cellStyle name="Normal 3 24 21 3" xfId="23530"/>
    <cellStyle name="Normal 3 24 21 3 2" xfId="23531"/>
    <cellStyle name="Normal 3 24 21 3 3" xfId="23532"/>
    <cellStyle name="Normal 3 24 21 4" xfId="23533"/>
    <cellStyle name="Normal 3 24 21 5" xfId="23534"/>
    <cellStyle name="Normal 3 24 22" xfId="23535"/>
    <cellStyle name="Normal 3 24 22 2" xfId="23536"/>
    <cellStyle name="Normal 3 24 22 2 2" xfId="23537"/>
    <cellStyle name="Normal 3 24 22 2 3" xfId="23538"/>
    <cellStyle name="Normal 3 24 22 3" xfId="23539"/>
    <cellStyle name="Normal 3 24 22 3 2" xfId="23540"/>
    <cellStyle name="Normal 3 24 22 3 3" xfId="23541"/>
    <cellStyle name="Normal 3 24 22 4" xfId="23542"/>
    <cellStyle name="Normal 3 24 22 5" xfId="23543"/>
    <cellStyle name="Normal 3 24 23" xfId="23544"/>
    <cellStyle name="Normal 3 24 23 2" xfId="23545"/>
    <cellStyle name="Normal 3 24 23 2 2" xfId="23546"/>
    <cellStyle name="Normal 3 24 23 2 3" xfId="23547"/>
    <cellStyle name="Normal 3 24 23 3" xfId="23548"/>
    <cellStyle name="Normal 3 24 23 3 2" xfId="23549"/>
    <cellStyle name="Normal 3 24 23 3 3" xfId="23550"/>
    <cellStyle name="Normal 3 24 23 4" xfId="23551"/>
    <cellStyle name="Normal 3 24 23 5" xfId="23552"/>
    <cellStyle name="Normal 3 24 24" xfId="23553"/>
    <cellStyle name="Normal 3 24 24 2" xfId="23554"/>
    <cellStyle name="Normal 3 24 24 3" xfId="23555"/>
    <cellStyle name="Normal 3 24 25" xfId="23556"/>
    <cellStyle name="Normal 3 24 25 2" xfId="23557"/>
    <cellStyle name="Normal 3 24 25 3" xfId="23558"/>
    <cellStyle name="Normal 3 24 26" xfId="23559"/>
    <cellStyle name="Normal 3 24 27" xfId="23560"/>
    <cellStyle name="Normal 3 24 3" xfId="23561"/>
    <cellStyle name="Normal 3 24 3 2" xfId="23562"/>
    <cellStyle name="Normal 3 24 3 2 2" xfId="23563"/>
    <cellStyle name="Normal 3 24 3 2 3" xfId="23564"/>
    <cellStyle name="Normal 3 24 3 3" xfId="23565"/>
    <cellStyle name="Normal 3 24 3 3 2" xfId="23566"/>
    <cellStyle name="Normal 3 24 3 3 3" xfId="23567"/>
    <cellStyle name="Normal 3 24 3 4" xfId="23568"/>
    <cellStyle name="Normal 3 24 3 5" xfId="23569"/>
    <cellStyle name="Normal 3 24 4" xfId="23570"/>
    <cellStyle name="Normal 3 24 4 2" xfId="23571"/>
    <cellStyle name="Normal 3 24 4 2 2" xfId="23572"/>
    <cellStyle name="Normal 3 24 4 2 3" xfId="23573"/>
    <cellStyle name="Normal 3 24 4 3" xfId="23574"/>
    <cellStyle name="Normal 3 24 4 3 2" xfId="23575"/>
    <cellStyle name="Normal 3 24 4 3 3" xfId="23576"/>
    <cellStyle name="Normal 3 24 4 4" xfId="23577"/>
    <cellStyle name="Normal 3 24 4 5" xfId="23578"/>
    <cellStyle name="Normal 3 24 5" xfId="23579"/>
    <cellStyle name="Normal 3 24 5 2" xfId="23580"/>
    <cellStyle name="Normal 3 24 5 2 2" xfId="23581"/>
    <cellStyle name="Normal 3 24 5 2 3" xfId="23582"/>
    <cellStyle name="Normal 3 24 5 3" xfId="23583"/>
    <cellStyle name="Normal 3 24 5 3 2" xfId="23584"/>
    <cellStyle name="Normal 3 24 5 3 3" xfId="23585"/>
    <cellStyle name="Normal 3 24 5 4" xfId="23586"/>
    <cellStyle name="Normal 3 24 5 5" xfId="23587"/>
    <cellStyle name="Normal 3 24 6" xfId="23588"/>
    <cellStyle name="Normal 3 24 6 2" xfId="23589"/>
    <cellStyle name="Normal 3 24 6 2 2" xfId="23590"/>
    <cellStyle name="Normal 3 24 6 2 3" xfId="23591"/>
    <cellStyle name="Normal 3 24 6 3" xfId="23592"/>
    <cellStyle name="Normal 3 24 6 3 2" xfId="23593"/>
    <cellStyle name="Normal 3 24 6 3 3" xfId="23594"/>
    <cellStyle name="Normal 3 24 6 4" xfId="23595"/>
    <cellStyle name="Normal 3 24 6 5" xfId="23596"/>
    <cellStyle name="Normal 3 24 7" xfId="23597"/>
    <cellStyle name="Normal 3 24 7 2" xfId="23598"/>
    <cellStyle name="Normal 3 24 7 2 2" xfId="23599"/>
    <cellStyle name="Normal 3 24 7 2 3" xfId="23600"/>
    <cellStyle name="Normal 3 24 7 3" xfId="23601"/>
    <cellStyle name="Normal 3 24 7 3 2" xfId="23602"/>
    <cellStyle name="Normal 3 24 7 3 3" xfId="23603"/>
    <cellStyle name="Normal 3 24 7 4" xfId="23604"/>
    <cellStyle name="Normal 3 24 7 5" xfId="23605"/>
    <cellStyle name="Normal 3 24 8" xfId="23606"/>
    <cellStyle name="Normal 3 24 8 2" xfId="23607"/>
    <cellStyle name="Normal 3 24 8 2 2" xfId="23608"/>
    <cellStyle name="Normal 3 24 8 2 3" xfId="23609"/>
    <cellStyle name="Normal 3 24 8 3" xfId="23610"/>
    <cellStyle name="Normal 3 24 8 3 2" xfId="23611"/>
    <cellStyle name="Normal 3 24 8 3 3" xfId="23612"/>
    <cellStyle name="Normal 3 24 8 4" xfId="23613"/>
    <cellStyle name="Normal 3 24 8 5" xfId="23614"/>
    <cellStyle name="Normal 3 24 9" xfId="23615"/>
    <cellStyle name="Normal 3 24 9 2" xfId="23616"/>
    <cellStyle name="Normal 3 24 9 2 2" xfId="23617"/>
    <cellStyle name="Normal 3 24 9 2 3" xfId="23618"/>
    <cellStyle name="Normal 3 24 9 3" xfId="23619"/>
    <cellStyle name="Normal 3 24 9 3 2" xfId="23620"/>
    <cellStyle name="Normal 3 24 9 3 3" xfId="23621"/>
    <cellStyle name="Normal 3 24 9 4" xfId="23622"/>
    <cellStyle name="Normal 3 24 9 5" xfId="23623"/>
    <cellStyle name="Normal 3 25" xfId="23624"/>
    <cellStyle name="Normal 3 25 10" xfId="23625"/>
    <cellStyle name="Normal 3 25 10 2" xfId="23626"/>
    <cellStyle name="Normal 3 25 10 2 2" xfId="23627"/>
    <cellStyle name="Normal 3 25 10 2 3" xfId="23628"/>
    <cellStyle name="Normal 3 25 10 3" xfId="23629"/>
    <cellStyle name="Normal 3 25 10 3 2" xfId="23630"/>
    <cellStyle name="Normal 3 25 10 3 3" xfId="23631"/>
    <cellStyle name="Normal 3 25 10 4" xfId="23632"/>
    <cellStyle name="Normal 3 25 10 5" xfId="23633"/>
    <cellStyle name="Normal 3 25 11" xfId="23634"/>
    <cellStyle name="Normal 3 25 11 2" xfId="23635"/>
    <cellStyle name="Normal 3 25 11 2 2" xfId="23636"/>
    <cellStyle name="Normal 3 25 11 2 3" xfId="23637"/>
    <cellStyle name="Normal 3 25 11 3" xfId="23638"/>
    <cellStyle name="Normal 3 25 11 3 2" xfId="23639"/>
    <cellStyle name="Normal 3 25 11 3 3" xfId="23640"/>
    <cellStyle name="Normal 3 25 11 4" xfId="23641"/>
    <cellStyle name="Normal 3 25 11 5" xfId="23642"/>
    <cellStyle name="Normal 3 25 12" xfId="23643"/>
    <cellStyle name="Normal 3 25 12 2" xfId="23644"/>
    <cellStyle name="Normal 3 25 12 2 2" xfId="23645"/>
    <cellStyle name="Normal 3 25 12 2 3" xfId="23646"/>
    <cellStyle name="Normal 3 25 12 3" xfId="23647"/>
    <cellStyle name="Normal 3 25 12 3 2" xfId="23648"/>
    <cellStyle name="Normal 3 25 12 3 3" xfId="23649"/>
    <cellStyle name="Normal 3 25 12 4" xfId="23650"/>
    <cellStyle name="Normal 3 25 12 5" xfId="23651"/>
    <cellStyle name="Normal 3 25 13" xfId="23652"/>
    <cellStyle name="Normal 3 25 13 2" xfId="23653"/>
    <cellStyle name="Normal 3 25 13 2 2" xfId="23654"/>
    <cellStyle name="Normal 3 25 13 2 3" xfId="23655"/>
    <cellStyle name="Normal 3 25 13 3" xfId="23656"/>
    <cellStyle name="Normal 3 25 13 3 2" xfId="23657"/>
    <cellStyle name="Normal 3 25 13 3 3" xfId="23658"/>
    <cellStyle name="Normal 3 25 13 4" xfId="23659"/>
    <cellStyle name="Normal 3 25 13 5" xfId="23660"/>
    <cellStyle name="Normal 3 25 14" xfId="23661"/>
    <cellStyle name="Normal 3 25 14 2" xfId="23662"/>
    <cellStyle name="Normal 3 25 14 2 2" xfId="23663"/>
    <cellStyle name="Normal 3 25 14 2 3" xfId="23664"/>
    <cellStyle name="Normal 3 25 14 3" xfId="23665"/>
    <cellStyle name="Normal 3 25 14 3 2" xfId="23666"/>
    <cellStyle name="Normal 3 25 14 3 3" xfId="23667"/>
    <cellStyle name="Normal 3 25 14 4" xfId="23668"/>
    <cellStyle name="Normal 3 25 14 5" xfId="23669"/>
    <cellStyle name="Normal 3 25 15" xfId="23670"/>
    <cellStyle name="Normal 3 25 15 2" xfId="23671"/>
    <cellStyle name="Normal 3 25 15 2 2" xfId="23672"/>
    <cellStyle name="Normal 3 25 15 2 3" xfId="23673"/>
    <cellStyle name="Normal 3 25 15 3" xfId="23674"/>
    <cellStyle name="Normal 3 25 15 3 2" xfId="23675"/>
    <cellStyle name="Normal 3 25 15 3 3" xfId="23676"/>
    <cellStyle name="Normal 3 25 15 4" xfId="23677"/>
    <cellStyle name="Normal 3 25 15 5" xfId="23678"/>
    <cellStyle name="Normal 3 25 16" xfId="23679"/>
    <cellStyle name="Normal 3 25 16 2" xfId="23680"/>
    <cellStyle name="Normal 3 25 16 2 2" xfId="23681"/>
    <cellStyle name="Normal 3 25 16 2 3" xfId="23682"/>
    <cellStyle name="Normal 3 25 16 3" xfId="23683"/>
    <cellStyle name="Normal 3 25 16 3 2" xfId="23684"/>
    <cellStyle name="Normal 3 25 16 3 3" xfId="23685"/>
    <cellStyle name="Normal 3 25 16 4" xfId="23686"/>
    <cellStyle name="Normal 3 25 16 5" xfId="23687"/>
    <cellStyle name="Normal 3 25 17" xfId="23688"/>
    <cellStyle name="Normal 3 25 17 2" xfId="23689"/>
    <cellStyle name="Normal 3 25 17 2 2" xfId="23690"/>
    <cellStyle name="Normal 3 25 17 2 3" xfId="23691"/>
    <cellStyle name="Normal 3 25 17 3" xfId="23692"/>
    <cellStyle name="Normal 3 25 17 3 2" xfId="23693"/>
    <cellStyle name="Normal 3 25 17 3 3" xfId="23694"/>
    <cellStyle name="Normal 3 25 17 4" xfId="23695"/>
    <cellStyle name="Normal 3 25 17 5" xfId="23696"/>
    <cellStyle name="Normal 3 25 18" xfId="23697"/>
    <cellStyle name="Normal 3 25 18 2" xfId="23698"/>
    <cellStyle name="Normal 3 25 18 2 2" xfId="23699"/>
    <cellStyle name="Normal 3 25 18 2 3" xfId="23700"/>
    <cellStyle name="Normal 3 25 18 3" xfId="23701"/>
    <cellStyle name="Normal 3 25 18 3 2" xfId="23702"/>
    <cellStyle name="Normal 3 25 18 3 3" xfId="23703"/>
    <cellStyle name="Normal 3 25 18 4" xfId="23704"/>
    <cellStyle name="Normal 3 25 18 5" xfId="23705"/>
    <cellStyle name="Normal 3 25 19" xfId="23706"/>
    <cellStyle name="Normal 3 25 19 2" xfId="23707"/>
    <cellStyle name="Normal 3 25 19 2 2" xfId="23708"/>
    <cellStyle name="Normal 3 25 19 2 3" xfId="23709"/>
    <cellStyle name="Normal 3 25 19 3" xfId="23710"/>
    <cellStyle name="Normal 3 25 19 3 2" xfId="23711"/>
    <cellStyle name="Normal 3 25 19 3 3" xfId="23712"/>
    <cellStyle name="Normal 3 25 19 4" xfId="23713"/>
    <cellStyle name="Normal 3 25 19 5" xfId="23714"/>
    <cellStyle name="Normal 3 25 2" xfId="23715"/>
    <cellStyle name="Normal 3 25 2 2" xfId="23716"/>
    <cellStyle name="Normal 3 25 2 2 2" xfId="23717"/>
    <cellStyle name="Normal 3 25 2 2 3" xfId="23718"/>
    <cellStyle name="Normal 3 25 2 3" xfId="23719"/>
    <cellStyle name="Normal 3 25 2 3 2" xfId="23720"/>
    <cellStyle name="Normal 3 25 2 3 3" xfId="23721"/>
    <cellStyle name="Normal 3 25 2 4" xfId="23722"/>
    <cellStyle name="Normal 3 25 2 5" xfId="23723"/>
    <cellStyle name="Normal 3 25 20" xfId="23724"/>
    <cellStyle name="Normal 3 25 20 2" xfId="23725"/>
    <cellStyle name="Normal 3 25 20 2 2" xfId="23726"/>
    <cellStyle name="Normal 3 25 20 2 3" xfId="23727"/>
    <cellStyle name="Normal 3 25 20 3" xfId="23728"/>
    <cellStyle name="Normal 3 25 20 3 2" xfId="23729"/>
    <cellStyle name="Normal 3 25 20 3 3" xfId="23730"/>
    <cellStyle name="Normal 3 25 20 4" xfId="23731"/>
    <cellStyle name="Normal 3 25 20 5" xfId="23732"/>
    <cellStyle name="Normal 3 25 21" xfId="23733"/>
    <cellStyle name="Normal 3 25 21 2" xfId="23734"/>
    <cellStyle name="Normal 3 25 21 2 2" xfId="23735"/>
    <cellStyle name="Normal 3 25 21 2 3" xfId="23736"/>
    <cellStyle name="Normal 3 25 21 3" xfId="23737"/>
    <cellStyle name="Normal 3 25 21 3 2" xfId="23738"/>
    <cellStyle name="Normal 3 25 21 3 3" xfId="23739"/>
    <cellStyle name="Normal 3 25 21 4" xfId="23740"/>
    <cellStyle name="Normal 3 25 21 5" xfId="23741"/>
    <cellStyle name="Normal 3 25 22" xfId="23742"/>
    <cellStyle name="Normal 3 25 22 2" xfId="23743"/>
    <cellStyle name="Normal 3 25 22 2 2" xfId="23744"/>
    <cellStyle name="Normal 3 25 22 2 3" xfId="23745"/>
    <cellStyle name="Normal 3 25 22 3" xfId="23746"/>
    <cellStyle name="Normal 3 25 22 3 2" xfId="23747"/>
    <cellStyle name="Normal 3 25 22 3 3" xfId="23748"/>
    <cellStyle name="Normal 3 25 22 4" xfId="23749"/>
    <cellStyle name="Normal 3 25 22 5" xfId="23750"/>
    <cellStyle name="Normal 3 25 23" xfId="23751"/>
    <cellStyle name="Normal 3 25 23 2" xfId="23752"/>
    <cellStyle name="Normal 3 25 23 2 2" xfId="23753"/>
    <cellStyle name="Normal 3 25 23 2 3" xfId="23754"/>
    <cellStyle name="Normal 3 25 23 3" xfId="23755"/>
    <cellStyle name="Normal 3 25 23 3 2" xfId="23756"/>
    <cellStyle name="Normal 3 25 23 3 3" xfId="23757"/>
    <cellStyle name="Normal 3 25 23 4" xfId="23758"/>
    <cellStyle name="Normal 3 25 23 5" xfId="23759"/>
    <cellStyle name="Normal 3 25 24" xfId="23760"/>
    <cellStyle name="Normal 3 25 24 2" xfId="23761"/>
    <cellStyle name="Normal 3 25 24 3" xfId="23762"/>
    <cellStyle name="Normal 3 25 25" xfId="23763"/>
    <cellStyle name="Normal 3 25 25 2" xfId="23764"/>
    <cellStyle name="Normal 3 25 25 3" xfId="23765"/>
    <cellStyle name="Normal 3 25 26" xfId="23766"/>
    <cellStyle name="Normal 3 25 27" xfId="23767"/>
    <cellStyle name="Normal 3 25 3" xfId="23768"/>
    <cellStyle name="Normal 3 25 3 2" xfId="23769"/>
    <cellStyle name="Normal 3 25 3 2 2" xfId="23770"/>
    <cellStyle name="Normal 3 25 3 2 3" xfId="23771"/>
    <cellStyle name="Normal 3 25 3 3" xfId="23772"/>
    <cellStyle name="Normal 3 25 3 3 2" xfId="23773"/>
    <cellStyle name="Normal 3 25 3 3 3" xfId="23774"/>
    <cellStyle name="Normal 3 25 3 4" xfId="23775"/>
    <cellStyle name="Normal 3 25 3 5" xfId="23776"/>
    <cellStyle name="Normal 3 25 4" xfId="23777"/>
    <cellStyle name="Normal 3 25 4 2" xfId="23778"/>
    <cellStyle name="Normal 3 25 4 2 2" xfId="23779"/>
    <cellStyle name="Normal 3 25 4 2 3" xfId="23780"/>
    <cellStyle name="Normal 3 25 4 3" xfId="23781"/>
    <cellStyle name="Normal 3 25 4 3 2" xfId="23782"/>
    <cellStyle name="Normal 3 25 4 3 3" xfId="23783"/>
    <cellStyle name="Normal 3 25 4 4" xfId="23784"/>
    <cellStyle name="Normal 3 25 4 5" xfId="23785"/>
    <cellStyle name="Normal 3 25 5" xfId="23786"/>
    <cellStyle name="Normal 3 25 5 2" xfId="23787"/>
    <cellStyle name="Normal 3 25 5 2 2" xfId="23788"/>
    <cellStyle name="Normal 3 25 5 2 3" xfId="23789"/>
    <cellStyle name="Normal 3 25 5 3" xfId="23790"/>
    <cellStyle name="Normal 3 25 5 3 2" xfId="23791"/>
    <cellStyle name="Normal 3 25 5 3 3" xfId="23792"/>
    <cellStyle name="Normal 3 25 5 4" xfId="23793"/>
    <cellStyle name="Normal 3 25 5 5" xfId="23794"/>
    <cellStyle name="Normal 3 25 6" xfId="23795"/>
    <cellStyle name="Normal 3 25 6 2" xfId="23796"/>
    <cellStyle name="Normal 3 25 6 2 2" xfId="23797"/>
    <cellStyle name="Normal 3 25 6 2 3" xfId="23798"/>
    <cellStyle name="Normal 3 25 6 3" xfId="23799"/>
    <cellStyle name="Normal 3 25 6 3 2" xfId="23800"/>
    <cellStyle name="Normal 3 25 6 3 3" xfId="23801"/>
    <cellStyle name="Normal 3 25 6 4" xfId="23802"/>
    <cellStyle name="Normal 3 25 6 5" xfId="23803"/>
    <cellStyle name="Normal 3 25 7" xfId="23804"/>
    <cellStyle name="Normal 3 25 7 2" xfId="23805"/>
    <cellStyle name="Normal 3 25 7 2 2" xfId="23806"/>
    <cellStyle name="Normal 3 25 7 2 3" xfId="23807"/>
    <cellStyle name="Normal 3 25 7 3" xfId="23808"/>
    <cellStyle name="Normal 3 25 7 3 2" xfId="23809"/>
    <cellStyle name="Normal 3 25 7 3 3" xfId="23810"/>
    <cellStyle name="Normal 3 25 7 4" xfId="23811"/>
    <cellStyle name="Normal 3 25 7 5" xfId="23812"/>
    <cellStyle name="Normal 3 25 8" xfId="23813"/>
    <cellStyle name="Normal 3 25 8 2" xfId="23814"/>
    <cellStyle name="Normal 3 25 8 2 2" xfId="23815"/>
    <cellStyle name="Normal 3 25 8 2 3" xfId="23816"/>
    <cellStyle name="Normal 3 25 8 3" xfId="23817"/>
    <cellStyle name="Normal 3 25 8 3 2" xfId="23818"/>
    <cellStyle name="Normal 3 25 8 3 3" xfId="23819"/>
    <cellStyle name="Normal 3 25 8 4" xfId="23820"/>
    <cellStyle name="Normal 3 25 8 5" xfId="23821"/>
    <cellStyle name="Normal 3 25 9" xfId="23822"/>
    <cellStyle name="Normal 3 25 9 2" xfId="23823"/>
    <cellStyle name="Normal 3 25 9 2 2" xfId="23824"/>
    <cellStyle name="Normal 3 25 9 2 3" xfId="23825"/>
    <cellStyle name="Normal 3 25 9 3" xfId="23826"/>
    <cellStyle name="Normal 3 25 9 3 2" xfId="23827"/>
    <cellStyle name="Normal 3 25 9 3 3" xfId="23828"/>
    <cellStyle name="Normal 3 25 9 4" xfId="23829"/>
    <cellStyle name="Normal 3 25 9 5" xfId="23830"/>
    <cellStyle name="Normal 3 26" xfId="23831"/>
    <cellStyle name="Normal 3 26 10" xfId="23832"/>
    <cellStyle name="Normal 3 26 10 2" xfId="23833"/>
    <cellStyle name="Normal 3 26 10 2 2" xfId="23834"/>
    <cellStyle name="Normal 3 26 10 2 3" xfId="23835"/>
    <cellStyle name="Normal 3 26 10 3" xfId="23836"/>
    <cellStyle name="Normal 3 26 10 3 2" xfId="23837"/>
    <cellStyle name="Normal 3 26 10 3 3" xfId="23838"/>
    <cellStyle name="Normal 3 26 10 4" xfId="23839"/>
    <cellStyle name="Normal 3 26 10 5" xfId="23840"/>
    <cellStyle name="Normal 3 26 11" xfId="23841"/>
    <cellStyle name="Normal 3 26 11 2" xfId="23842"/>
    <cellStyle name="Normal 3 26 11 2 2" xfId="23843"/>
    <cellStyle name="Normal 3 26 11 2 3" xfId="23844"/>
    <cellStyle name="Normal 3 26 11 3" xfId="23845"/>
    <cellStyle name="Normal 3 26 11 3 2" xfId="23846"/>
    <cellStyle name="Normal 3 26 11 3 3" xfId="23847"/>
    <cellStyle name="Normal 3 26 11 4" xfId="23848"/>
    <cellStyle name="Normal 3 26 11 5" xfId="23849"/>
    <cellStyle name="Normal 3 26 12" xfId="23850"/>
    <cellStyle name="Normal 3 26 12 2" xfId="23851"/>
    <cellStyle name="Normal 3 26 12 2 2" xfId="23852"/>
    <cellStyle name="Normal 3 26 12 2 3" xfId="23853"/>
    <cellStyle name="Normal 3 26 12 3" xfId="23854"/>
    <cellStyle name="Normal 3 26 12 3 2" xfId="23855"/>
    <cellStyle name="Normal 3 26 12 3 3" xfId="23856"/>
    <cellStyle name="Normal 3 26 12 4" xfId="23857"/>
    <cellStyle name="Normal 3 26 12 5" xfId="23858"/>
    <cellStyle name="Normal 3 26 13" xfId="23859"/>
    <cellStyle name="Normal 3 26 13 2" xfId="23860"/>
    <cellStyle name="Normal 3 26 13 2 2" xfId="23861"/>
    <cellStyle name="Normal 3 26 13 2 3" xfId="23862"/>
    <cellStyle name="Normal 3 26 13 3" xfId="23863"/>
    <cellStyle name="Normal 3 26 13 3 2" xfId="23864"/>
    <cellStyle name="Normal 3 26 13 3 3" xfId="23865"/>
    <cellStyle name="Normal 3 26 13 4" xfId="23866"/>
    <cellStyle name="Normal 3 26 13 5" xfId="23867"/>
    <cellStyle name="Normal 3 26 14" xfId="23868"/>
    <cellStyle name="Normal 3 26 14 2" xfId="23869"/>
    <cellStyle name="Normal 3 26 14 2 2" xfId="23870"/>
    <cellStyle name="Normal 3 26 14 2 3" xfId="23871"/>
    <cellStyle name="Normal 3 26 14 3" xfId="23872"/>
    <cellStyle name="Normal 3 26 14 3 2" xfId="23873"/>
    <cellStyle name="Normal 3 26 14 3 3" xfId="23874"/>
    <cellStyle name="Normal 3 26 14 4" xfId="23875"/>
    <cellStyle name="Normal 3 26 14 5" xfId="23876"/>
    <cellStyle name="Normal 3 26 15" xfId="23877"/>
    <cellStyle name="Normal 3 26 15 2" xfId="23878"/>
    <cellStyle name="Normal 3 26 15 2 2" xfId="23879"/>
    <cellStyle name="Normal 3 26 15 2 3" xfId="23880"/>
    <cellStyle name="Normal 3 26 15 3" xfId="23881"/>
    <cellStyle name="Normal 3 26 15 3 2" xfId="23882"/>
    <cellStyle name="Normal 3 26 15 3 3" xfId="23883"/>
    <cellStyle name="Normal 3 26 15 4" xfId="23884"/>
    <cellStyle name="Normal 3 26 15 5" xfId="23885"/>
    <cellStyle name="Normal 3 26 16" xfId="23886"/>
    <cellStyle name="Normal 3 26 16 2" xfId="23887"/>
    <cellStyle name="Normal 3 26 16 2 2" xfId="23888"/>
    <cellStyle name="Normal 3 26 16 2 3" xfId="23889"/>
    <cellStyle name="Normal 3 26 16 3" xfId="23890"/>
    <cellStyle name="Normal 3 26 16 3 2" xfId="23891"/>
    <cellStyle name="Normal 3 26 16 3 3" xfId="23892"/>
    <cellStyle name="Normal 3 26 16 4" xfId="23893"/>
    <cellStyle name="Normal 3 26 16 5" xfId="23894"/>
    <cellStyle name="Normal 3 26 17" xfId="23895"/>
    <cellStyle name="Normal 3 26 17 2" xfId="23896"/>
    <cellStyle name="Normal 3 26 17 2 2" xfId="23897"/>
    <cellStyle name="Normal 3 26 17 2 3" xfId="23898"/>
    <cellStyle name="Normal 3 26 17 3" xfId="23899"/>
    <cellStyle name="Normal 3 26 17 3 2" xfId="23900"/>
    <cellStyle name="Normal 3 26 17 3 3" xfId="23901"/>
    <cellStyle name="Normal 3 26 17 4" xfId="23902"/>
    <cellStyle name="Normal 3 26 17 5" xfId="23903"/>
    <cellStyle name="Normal 3 26 18" xfId="23904"/>
    <cellStyle name="Normal 3 26 18 2" xfId="23905"/>
    <cellStyle name="Normal 3 26 18 2 2" xfId="23906"/>
    <cellStyle name="Normal 3 26 18 2 3" xfId="23907"/>
    <cellStyle name="Normal 3 26 18 3" xfId="23908"/>
    <cellStyle name="Normal 3 26 18 3 2" xfId="23909"/>
    <cellStyle name="Normal 3 26 18 3 3" xfId="23910"/>
    <cellStyle name="Normal 3 26 18 4" xfId="23911"/>
    <cellStyle name="Normal 3 26 18 5" xfId="23912"/>
    <cellStyle name="Normal 3 26 19" xfId="23913"/>
    <cellStyle name="Normal 3 26 19 2" xfId="23914"/>
    <cellStyle name="Normal 3 26 19 2 2" xfId="23915"/>
    <cellStyle name="Normal 3 26 19 2 3" xfId="23916"/>
    <cellStyle name="Normal 3 26 19 3" xfId="23917"/>
    <cellStyle name="Normal 3 26 19 3 2" xfId="23918"/>
    <cellStyle name="Normal 3 26 19 3 3" xfId="23919"/>
    <cellStyle name="Normal 3 26 19 4" xfId="23920"/>
    <cellStyle name="Normal 3 26 19 5" xfId="23921"/>
    <cellStyle name="Normal 3 26 2" xfId="23922"/>
    <cellStyle name="Normal 3 26 2 2" xfId="23923"/>
    <cellStyle name="Normal 3 26 2 2 2" xfId="23924"/>
    <cellStyle name="Normal 3 26 2 2 3" xfId="23925"/>
    <cellStyle name="Normal 3 26 2 3" xfId="23926"/>
    <cellStyle name="Normal 3 26 2 3 2" xfId="23927"/>
    <cellStyle name="Normal 3 26 2 3 3" xfId="23928"/>
    <cellStyle name="Normal 3 26 2 4" xfId="23929"/>
    <cellStyle name="Normal 3 26 2 5" xfId="23930"/>
    <cellStyle name="Normal 3 26 20" xfId="23931"/>
    <cellStyle name="Normal 3 26 20 2" xfId="23932"/>
    <cellStyle name="Normal 3 26 20 2 2" xfId="23933"/>
    <cellStyle name="Normal 3 26 20 2 3" xfId="23934"/>
    <cellStyle name="Normal 3 26 20 3" xfId="23935"/>
    <cellStyle name="Normal 3 26 20 3 2" xfId="23936"/>
    <cellStyle name="Normal 3 26 20 3 3" xfId="23937"/>
    <cellStyle name="Normal 3 26 20 4" xfId="23938"/>
    <cellStyle name="Normal 3 26 20 5" xfId="23939"/>
    <cellStyle name="Normal 3 26 21" xfId="23940"/>
    <cellStyle name="Normal 3 26 21 2" xfId="23941"/>
    <cellStyle name="Normal 3 26 21 2 2" xfId="23942"/>
    <cellStyle name="Normal 3 26 21 2 3" xfId="23943"/>
    <cellStyle name="Normal 3 26 21 3" xfId="23944"/>
    <cellStyle name="Normal 3 26 21 3 2" xfId="23945"/>
    <cellStyle name="Normal 3 26 21 3 3" xfId="23946"/>
    <cellStyle name="Normal 3 26 21 4" xfId="23947"/>
    <cellStyle name="Normal 3 26 21 5" xfId="23948"/>
    <cellStyle name="Normal 3 26 22" xfId="23949"/>
    <cellStyle name="Normal 3 26 22 2" xfId="23950"/>
    <cellStyle name="Normal 3 26 22 2 2" xfId="23951"/>
    <cellStyle name="Normal 3 26 22 2 3" xfId="23952"/>
    <cellStyle name="Normal 3 26 22 3" xfId="23953"/>
    <cellStyle name="Normal 3 26 22 3 2" xfId="23954"/>
    <cellStyle name="Normal 3 26 22 3 3" xfId="23955"/>
    <cellStyle name="Normal 3 26 22 4" xfId="23956"/>
    <cellStyle name="Normal 3 26 22 5" xfId="23957"/>
    <cellStyle name="Normal 3 26 23" xfId="23958"/>
    <cellStyle name="Normal 3 26 23 2" xfId="23959"/>
    <cellStyle name="Normal 3 26 23 2 2" xfId="23960"/>
    <cellStyle name="Normal 3 26 23 2 3" xfId="23961"/>
    <cellStyle name="Normal 3 26 23 3" xfId="23962"/>
    <cellStyle name="Normal 3 26 23 3 2" xfId="23963"/>
    <cellStyle name="Normal 3 26 23 3 3" xfId="23964"/>
    <cellStyle name="Normal 3 26 23 4" xfId="23965"/>
    <cellStyle name="Normal 3 26 23 5" xfId="23966"/>
    <cellStyle name="Normal 3 26 24" xfId="23967"/>
    <cellStyle name="Normal 3 26 24 2" xfId="23968"/>
    <cellStyle name="Normal 3 26 24 3" xfId="23969"/>
    <cellStyle name="Normal 3 26 25" xfId="23970"/>
    <cellStyle name="Normal 3 26 25 2" xfId="23971"/>
    <cellStyle name="Normal 3 26 25 3" xfId="23972"/>
    <cellStyle name="Normal 3 26 26" xfId="23973"/>
    <cellStyle name="Normal 3 26 27" xfId="23974"/>
    <cellStyle name="Normal 3 26 3" xfId="23975"/>
    <cellStyle name="Normal 3 26 3 2" xfId="23976"/>
    <cellStyle name="Normal 3 26 3 2 2" xfId="23977"/>
    <cellStyle name="Normal 3 26 3 2 3" xfId="23978"/>
    <cellStyle name="Normal 3 26 3 3" xfId="23979"/>
    <cellStyle name="Normal 3 26 3 3 2" xfId="23980"/>
    <cellStyle name="Normal 3 26 3 3 3" xfId="23981"/>
    <cellStyle name="Normal 3 26 3 4" xfId="23982"/>
    <cellStyle name="Normal 3 26 3 5" xfId="23983"/>
    <cellStyle name="Normal 3 26 4" xfId="23984"/>
    <cellStyle name="Normal 3 26 4 2" xfId="23985"/>
    <cellStyle name="Normal 3 26 4 2 2" xfId="23986"/>
    <cellStyle name="Normal 3 26 4 2 3" xfId="23987"/>
    <cellStyle name="Normal 3 26 4 3" xfId="23988"/>
    <cellStyle name="Normal 3 26 4 3 2" xfId="23989"/>
    <cellStyle name="Normal 3 26 4 3 3" xfId="23990"/>
    <cellStyle name="Normal 3 26 4 4" xfId="23991"/>
    <cellStyle name="Normal 3 26 4 5" xfId="23992"/>
    <cellStyle name="Normal 3 26 5" xfId="23993"/>
    <cellStyle name="Normal 3 26 5 2" xfId="23994"/>
    <cellStyle name="Normal 3 26 5 2 2" xfId="23995"/>
    <cellStyle name="Normal 3 26 5 2 3" xfId="23996"/>
    <cellStyle name="Normal 3 26 5 3" xfId="23997"/>
    <cellStyle name="Normal 3 26 5 3 2" xfId="23998"/>
    <cellStyle name="Normal 3 26 5 3 3" xfId="23999"/>
    <cellStyle name="Normal 3 26 5 4" xfId="24000"/>
    <cellStyle name="Normal 3 26 5 5" xfId="24001"/>
    <cellStyle name="Normal 3 26 6" xfId="24002"/>
    <cellStyle name="Normal 3 26 6 2" xfId="24003"/>
    <cellStyle name="Normal 3 26 6 2 2" xfId="24004"/>
    <cellStyle name="Normal 3 26 6 2 3" xfId="24005"/>
    <cellStyle name="Normal 3 26 6 3" xfId="24006"/>
    <cellStyle name="Normal 3 26 6 3 2" xfId="24007"/>
    <cellStyle name="Normal 3 26 6 3 3" xfId="24008"/>
    <cellStyle name="Normal 3 26 6 4" xfId="24009"/>
    <cellStyle name="Normal 3 26 6 5" xfId="24010"/>
    <cellStyle name="Normal 3 26 7" xfId="24011"/>
    <cellStyle name="Normal 3 26 7 2" xfId="24012"/>
    <cellStyle name="Normal 3 26 7 2 2" xfId="24013"/>
    <cellStyle name="Normal 3 26 7 2 3" xfId="24014"/>
    <cellStyle name="Normal 3 26 7 3" xfId="24015"/>
    <cellStyle name="Normal 3 26 7 3 2" xfId="24016"/>
    <cellStyle name="Normal 3 26 7 3 3" xfId="24017"/>
    <cellStyle name="Normal 3 26 7 4" xfId="24018"/>
    <cellStyle name="Normal 3 26 7 5" xfId="24019"/>
    <cellStyle name="Normal 3 26 8" xfId="24020"/>
    <cellStyle name="Normal 3 26 8 2" xfId="24021"/>
    <cellStyle name="Normal 3 26 8 2 2" xfId="24022"/>
    <cellStyle name="Normal 3 26 8 2 3" xfId="24023"/>
    <cellStyle name="Normal 3 26 8 3" xfId="24024"/>
    <cellStyle name="Normal 3 26 8 3 2" xfId="24025"/>
    <cellStyle name="Normal 3 26 8 3 3" xfId="24026"/>
    <cellStyle name="Normal 3 26 8 4" xfId="24027"/>
    <cellStyle name="Normal 3 26 8 5" xfId="24028"/>
    <cellStyle name="Normal 3 26 9" xfId="24029"/>
    <cellStyle name="Normal 3 26 9 2" xfId="24030"/>
    <cellStyle name="Normal 3 26 9 2 2" xfId="24031"/>
    <cellStyle name="Normal 3 26 9 2 3" xfId="24032"/>
    <cellStyle name="Normal 3 26 9 3" xfId="24033"/>
    <cellStyle name="Normal 3 26 9 3 2" xfId="24034"/>
    <cellStyle name="Normal 3 26 9 3 3" xfId="24035"/>
    <cellStyle name="Normal 3 26 9 4" xfId="24036"/>
    <cellStyle name="Normal 3 26 9 5" xfId="24037"/>
    <cellStyle name="Normal 3 27" xfId="24038"/>
    <cellStyle name="Normal 3 27 10" xfId="24039"/>
    <cellStyle name="Normal 3 27 10 2" xfId="24040"/>
    <cellStyle name="Normal 3 27 10 2 2" xfId="24041"/>
    <cellStyle name="Normal 3 27 10 2 3" xfId="24042"/>
    <cellStyle name="Normal 3 27 10 3" xfId="24043"/>
    <cellStyle name="Normal 3 27 10 3 2" xfId="24044"/>
    <cellStyle name="Normal 3 27 10 3 3" xfId="24045"/>
    <cellStyle name="Normal 3 27 10 4" xfId="24046"/>
    <cellStyle name="Normal 3 27 10 5" xfId="24047"/>
    <cellStyle name="Normal 3 27 11" xfId="24048"/>
    <cellStyle name="Normal 3 27 11 2" xfId="24049"/>
    <cellStyle name="Normal 3 27 11 2 2" xfId="24050"/>
    <cellStyle name="Normal 3 27 11 2 3" xfId="24051"/>
    <cellStyle name="Normal 3 27 11 3" xfId="24052"/>
    <cellStyle name="Normal 3 27 11 3 2" xfId="24053"/>
    <cellStyle name="Normal 3 27 11 3 3" xfId="24054"/>
    <cellStyle name="Normal 3 27 11 4" xfId="24055"/>
    <cellStyle name="Normal 3 27 11 5" xfId="24056"/>
    <cellStyle name="Normal 3 27 12" xfId="24057"/>
    <cellStyle name="Normal 3 27 12 2" xfId="24058"/>
    <cellStyle name="Normal 3 27 12 2 2" xfId="24059"/>
    <cellStyle name="Normal 3 27 12 2 3" xfId="24060"/>
    <cellStyle name="Normal 3 27 12 3" xfId="24061"/>
    <cellStyle name="Normal 3 27 12 3 2" xfId="24062"/>
    <cellStyle name="Normal 3 27 12 3 3" xfId="24063"/>
    <cellStyle name="Normal 3 27 12 4" xfId="24064"/>
    <cellStyle name="Normal 3 27 12 5" xfId="24065"/>
    <cellStyle name="Normal 3 27 13" xfId="24066"/>
    <cellStyle name="Normal 3 27 13 2" xfId="24067"/>
    <cellStyle name="Normal 3 27 13 2 2" xfId="24068"/>
    <cellStyle name="Normal 3 27 13 2 3" xfId="24069"/>
    <cellStyle name="Normal 3 27 13 3" xfId="24070"/>
    <cellStyle name="Normal 3 27 13 3 2" xfId="24071"/>
    <cellStyle name="Normal 3 27 13 3 3" xfId="24072"/>
    <cellStyle name="Normal 3 27 13 4" xfId="24073"/>
    <cellStyle name="Normal 3 27 13 5" xfId="24074"/>
    <cellStyle name="Normal 3 27 14" xfId="24075"/>
    <cellStyle name="Normal 3 27 14 2" xfId="24076"/>
    <cellStyle name="Normal 3 27 14 2 2" xfId="24077"/>
    <cellStyle name="Normal 3 27 14 2 3" xfId="24078"/>
    <cellStyle name="Normal 3 27 14 3" xfId="24079"/>
    <cellStyle name="Normal 3 27 14 3 2" xfId="24080"/>
    <cellStyle name="Normal 3 27 14 3 3" xfId="24081"/>
    <cellStyle name="Normal 3 27 14 4" xfId="24082"/>
    <cellStyle name="Normal 3 27 14 5" xfId="24083"/>
    <cellStyle name="Normal 3 27 15" xfId="24084"/>
    <cellStyle name="Normal 3 27 15 2" xfId="24085"/>
    <cellStyle name="Normal 3 27 15 2 2" xfId="24086"/>
    <cellStyle name="Normal 3 27 15 2 3" xfId="24087"/>
    <cellStyle name="Normal 3 27 15 3" xfId="24088"/>
    <cellStyle name="Normal 3 27 15 3 2" xfId="24089"/>
    <cellStyle name="Normal 3 27 15 3 3" xfId="24090"/>
    <cellStyle name="Normal 3 27 15 4" xfId="24091"/>
    <cellStyle name="Normal 3 27 15 5" xfId="24092"/>
    <cellStyle name="Normal 3 27 16" xfId="24093"/>
    <cellStyle name="Normal 3 27 16 2" xfId="24094"/>
    <cellStyle name="Normal 3 27 16 2 2" xfId="24095"/>
    <cellStyle name="Normal 3 27 16 2 3" xfId="24096"/>
    <cellStyle name="Normal 3 27 16 3" xfId="24097"/>
    <cellStyle name="Normal 3 27 16 3 2" xfId="24098"/>
    <cellStyle name="Normal 3 27 16 3 3" xfId="24099"/>
    <cellStyle name="Normal 3 27 16 4" xfId="24100"/>
    <cellStyle name="Normal 3 27 16 5" xfId="24101"/>
    <cellStyle name="Normal 3 27 17" xfId="24102"/>
    <cellStyle name="Normal 3 27 17 2" xfId="24103"/>
    <cellStyle name="Normal 3 27 17 2 2" xfId="24104"/>
    <cellStyle name="Normal 3 27 17 2 3" xfId="24105"/>
    <cellStyle name="Normal 3 27 17 3" xfId="24106"/>
    <cellStyle name="Normal 3 27 17 3 2" xfId="24107"/>
    <cellStyle name="Normal 3 27 17 3 3" xfId="24108"/>
    <cellStyle name="Normal 3 27 17 4" xfId="24109"/>
    <cellStyle name="Normal 3 27 17 5" xfId="24110"/>
    <cellStyle name="Normal 3 27 18" xfId="24111"/>
    <cellStyle name="Normal 3 27 18 2" xfId="24112"/>
    <cellStyle name="Normal 3 27 18 2 2" xfId="24113"/>
    <cellStyle name="Normal 3 27 18 2 3" xfId="24114"/>
    <cellStyle name="Normal 3 27 18 3" xfId="24115"/>
    <cellStyle name="Normal 3 27 18 3 2" xfId="24116"/>
    <cellStyle name="Normal 3 27 18 3 3" xfId="24117"/>
    <cellStyle name="Normal 3 27 18 4" xfId="24118"/>
    <cellStyle name="Normal 3 27 18 5" xfId="24119"/>
    <cellStyle name="Normal 3 27 19" xfId="24120"/>
    <cellStyle name="Normal 3 27 19 2" xfId="24121"/>
    <cellStyle name="Normal 3 27 19 2 2" xfId="24122"/>
    <cellStyle name="Normal 3 27 19 2 3" xfId="24123"/>
    <cellStyle name="Normal 3 27 19 3" xfId="24124"/>
    <cellStyle name="Normal 3 27 19 3 2" xfId="24125"/>
    <cellStyle name="Normal 3 27 19 3 3" xfId="24126"/>
    <cellStyle name="Normal 3 27 19 4" xfId="24127"/>
    <cellStyle name="Normal 3 27 19 5" xfId="24128"/>
    <cellStyle name="Normal 3 27 2" xfId="24129"/>
    <cellStyle name="Normal 3 27 2 2" xfId="24130"/>
    <cellStyle name="Normal 3 27 2 2 2" xfId="24131"/>
    <cellStyle name="Normal 3 27 2 2 3" xfId="24132"/>
    <cellStyle name="Normal 3 27 2 3" xfId="24133"/>
    <cellStyle name="Normal 3 27 2 3 2" xfId="24134"/>
    <cellStyle name="Normal 3 27 2 3 3" xfId="24135"/>
    <cellStyle name="Normal 3 27 2 4" xfId="24136"/>
    <cellStyle name="Normal 3 27 2 5" xfId="24137"/>
    <cellStyle name="Normal 3 27 20" xfId="24138"/>
    <cellStyle name="Normal 3 27 20 2" xfId="24139"/>
    <cellStyle name="Normal 3 27 20 2 2" xfId="24140"/>
    <cellStyle name="Normal 3 27 20 2 3" xfId="24141"/>
    <cellStyle name="Normal 3 27 20 3" xfId="24142"/>
    <cellStyle name="Normal 3 27 20 3 2" xfId="24143"/>
    <cellStyle name="Normal 3 27 20 3 3" xfId="24144"/>
    <cellStyle name="Normal 3 27 20 4" xfId="24145"/>
    <cellStyle name="Normal 3 27 20 5" xfId="24146"/>
    <cellStyle name="Normal 3 27 21" xfId="24147"/>
    <cellStyle name="Normal 3 27 21 2" xfId="24148"/>
    <cellStyle name="Normal 3 27 21 2 2" xfId="24149"/>
    <cellStyle name="Normal 3 27 21 2 3" xfId="24150"/>
    <cellStyle name="Normal 3 27 21 3" xfId="24151"/>
    <cellStyle name="Normal 3 27 21 3 2" xfId="24152"/>
    <cellStyle name="Normal 3 27 21 3 3" xfId="24153"/>
    <cellStyle name="Normal 3 27 21 4" xfId="24154"/>
    <cellStyle name="Normal 3 27 21 5" xfId="24155"/>
    <cellStyle name="Normal 3 27 22" xfId="24156"/>
    <cellStyle name="Normal 3 27 22 2" xfId="24157"/>
    <cellStyle name="Normal 3 27 22 2 2" xfId="24158"/>
    <cellStyle name="Normal 3 27 22 2 3" xfId="24159"/>
    <cellStyle name="Normal 3 27 22 3" xfId="24160"/>
    <cellStyle name="Normal 3 27 22 3 2" xfId="24161"/>
    <cellStyle name="Normal 3 27 22 3 3" xfId="24162"/>
    <cellStyle name="Normal 3 27 22 4" xfId="24163"/>
    <cellStyle name="Normal 3 27 22 5" xfId="24164"/>
    <cellStyle name="Normal 3 27 23" xfId="24165"/>
    <cellStyle name="Normal 3 27 23 2" xfId="24166"/>
    <cellStyle name="Normal 3 27 23 2 2" xfId="24167"/>
    <cellStyle name="Normal 3 27 23 2 3" xfId="24168"/>
    <cellStyle name="Normal 3 27 23 3" xfId="24169"/>
    <cellStyle name="Normal 3 27 23 3 2" xfId="24170"/>
    <cellStyle name="Normal 3 27 23 3 3" xfId="24171"/>
    <cellStyle name="Normal 3 27 23 4" xfId="24172"/>
    <cellStyle name="Normal 3 27 23 5" xfId="24173"/>
    <cellStyle name="Normal 3 27 24" xfId="24174"/>
    <cellStyle name="Normal 3 27 24 2" xfId="24175"/>
    <cellStyle name="Normal 3 27 24 3" xfId="24176"/>
    <cellStyle name="Normal 3 27 25" xfId="24177"/>
    <cellStyle name="Normal 3 27 25 2" xfId="24178"/>
    <cellStyle name="Normal 3 27 25 3" xfId="24179"/>
    <cellStyle name="Normal 3 27 26" xfId="24180"/>
    <cellStyle name="Normal 3 27 27" xfId="24181"/>
    <cellStyle name="Normal 3 27 3" xfId="24182"/>
    <cellStyle name="Normal 3 27 3 2" xfId="24183"/>
    <cellStyle name="Normal 3 27 3 2 2" xfId="24184"/>
    <cellStyle name="Normal 3 27 3 2 3" xfId="24185"/>
    <cellStyle name="Normal 3 27 3 3" xfId="24186"/>
    <cellStyle name="Normal 3 27 3 3 2" xfId="24187"/>
    <cellStyle name="Normal 3 27 3 3 3" xfId="24188"/>
    <cellStyle name="Normal 3 27 3 4" xfId="24189"/>
    <cellStyle name="Normal 3 27 3 5" xfId="24190"/>
    <cellStyle name="Normal 3 27 4" xfId="24191"/>
    <cellStyle name="Normal 3 27 4 2" xfId="24192"/>
    <cellStyle name="Normal 3 27 4 2 2" xfId="24193"/>
    <cellStyle name="Normal 3 27 4 2 3" xfId="24194"/>
    <cellStyle name="Normal 3 27 4 3" xfId="24195"/>
    <cellStyle name="Normal 3 27 4 3 2" xfId="24196"/>
    <cellStyle name="Normal 3 27 4 3 3" xfId="24197"/>
    <cellStyle name="Normal 3 27 4 4" xfId="24198"/>
    <cellStyle name="Normal 3 27 4 5" xfId="24199"/>
    <cellStyle name="Normal 3 27 5" xfId="24200"/>
    <cellStyle name="Normal 3 27 5 2" xfId="24201"/>
    <cellStyle name="Normal 3 27 5 2 2" xfId="24202"/>
    <cellStyle name="Normal 3 27 5 2 3" xfId="24203"/>
    <cellStyle name="Normal 3 27 5 3" xfId="24204"/>
    <cellStyle name="Normal 3 27 5 3 2" xfId="24205"/>
    <cellStyle name="Normal 3 27 5 3 3" xfId="24206"/>
    <cellStyle name="Normal 3 27 5 4" xfId="24207"/>
    <cellStyle name="Normal 3 27 5 5" xfId="24208"/>
    <cellStyle name="Normal 3 27 6" xfId="24209"/>
    <cellStyle name="Normal 3 27 6 2" xfId="24210"/>
    <cellStyle name="Normal 3 27 6 2 2" xfId="24211"/>
    <cellStyle name="Normal 3 27 6 2 3" xfId="24212"/>
    <cellStyle name="Normal 3 27 6 3" xfId="24213"/>
    <cellStyle name="Normal 3 27 6 3 2" xfId="24214"/>
    <cellStyle name="Normal 3 27 6 3 3" xfId="24215"/>
    <cellStyle name="Normal 3 27 6 4" xfId="24216"/>
    <cellStyle name="Normal 3 27 6 5" xfId="24217"/>
    <cellStyle name="Normal 3 27 7" xfId="24218"/>
    <cellStyle name="Normal 3 27 7 2" xfId="24219"/>
    <cellStyle name="Normal 3 27 7 2 2" xfId="24220"/>
    <cellStyle name="Normal 3 27 7 2 3" xfId="24221"/>
    <cellStyle name="Normal 3 27 7 3" xfId="24222"/>
    <cellStyle name="Normal 3 27 7 3 2" xfId="24223"/>
    <cellStyle name="Normal 3 27 7 3 3" xfId="24224"/>
    <cellStyle name="Normal 3 27 7 4" xfId="24225"/>
    <cellStyle name="Normal 3 27 7 5" xfId="24226"/>
    <cellStyle name="Normal 3 27 8" xfId="24227"/>
    <cellStyle name="Normal 3 27 8 2" xfId="24228"/>
    <cellStyle name="Normal 3 27 8 2 2" xfId="24229"/>
    <cellStyle name="Normal 3 27 8 2 3" xfId="24230"/>
    <cellStyle name="Normal 3 27 8 3" xfId="24231"/>
    <cellStyle name="Normal 3 27 8 3 2" xfId="24232"/>
    <cellStyle name="Normal 3 27 8 3 3" xfId="24233"/>
    <cellStyle name="Normal 3 27 8 4" xfId="24234"/>
    <cellStyle name="Normal 3 27 8 5" xfId="24235"/>
    <cellStyle name="Normal 3 27 9" xfId="24236"/>
    <cellStyle name="Normal 3 27 9 2" xfId="24237"/>
    <cellStyle name="Normal 3 27 9 2 2" xfId="24238"/>
    <cellStyle name="Normal 3 27 9 2 3" xfId="24239"/>
    <cellStyle name="Normal 3 27 9 3" xfId="24240"/>
    <cellStyle name="Normal 3 27 9 3 2" xfId="24241"/>
    <cellStyle name="Normal 3 27 9 3 3" xfId="24242"/>
    <cellStyle name="Normal 3 27 9 4" xfId="24243"/>
    <cellStyle name="Normal 3 27 9 5" xfId="24244"/>
    <cellStyle name="Normal 3 28" xfId="24245"/>
    <cellStyle name="Normal 3 28 10" xfId="24246"/>
    <cellStyle name="Normal 3 28 10 2" xfId="24247"/>
    <cellStyle name="Normal 3 28 10 2 2" xfId="24248"/>
    <cellStyle name="Normal 3 28 10 2 3" xfId="24249"/>
    <cellStyle name="Normal 3 28 10 3" xfId="24250"/>
    <cellStyle name="Normal 3 28 10 3 2" xfId="24251"/>
    <cellStyle name="Normal 3 28 10 3 3" xfId="24252"/>
    <cellStyle name="Normal 3 28 10 4" xfId="24253"/>
    <cellStyle name="Normal 3 28 10 5" xfId="24254"/>
    <cellStyle name="Normal 3 28 11" xfId="24255"/>
    <cellStyle name="Normal 3 28 11 2" xfId="24256"/>
    <cellStyle name="Normal 3 28 11 2 2" xfId="24257"/>
    <cellStyle name="Normal 3 28 11 2 3" xfId="24258"/>
    <cellStyle name="Normal 3 28 11 3" xfId="24259"/>
    <cellStyle name="Normal 3 28 11 3 2" xfId="24260"/>
    <cellStyle name="Normal 3 28 11 3 3" xfId="24261"/>
    <cellStyle name="Normal 3 28 11 4" xfId="24262"/>
    <cellStyle name="Normal 3 28 11 5" xfId="24263"/>
    <cellStyle name="Normal 3 28 12" xfId="24264"/>
    <cellStyle name="Normal 3 28 12 2" xfId="24265"/>
    <cellStyle name="Normal 3 28 12 2 2" xfId="24266"/>
    <cellStyle name="Normal 3 28 12 2 3" xfId="24267"/>
    <cellStyle name="Normal 3 28 12 3" xfId="24268"/>
    <cellStyle name="Normal 3 28 12 3 2" xfId="24269"/>
    <cellStyle name="Normal 3 28 12 3 3" xfId="24270"/>
    <cellStyle name="Normal 3 28 12 4" xfId="24271"/>
    <cellStyle name="Normal 3 28 12 5" xfId="24272"/>
    <cellStyle name="Normal 3 28 13" xfId="24273"/>
    <cellStyle name="Normal 3 28 13 2" xfId="24274"/>
    <cellStyle name="Normal 3 28 13 2 2" xfId="24275"/>
    <cellStyle name="Normal 3 28 13 2 3" xfId="24276"/>
    <cellStyle name="Normal 3 28 13 3" xfId="24277"/>
    <cellStyle name="Normal 3 28 13 3 2" xfId="24278"/>
    <cellStyle name="Normal 3 28 13 3 3" xfId="24279"/>
    <cellStyle name="Normal 3 28 13 4" xfId="24280"/>
    <cellStyle name="Normal 3 28 13 5" xfId="24281"/>
    <cellStyle name="Normal 3 28 14" xfId="24282"/>
    <cellStyle name="Normal 3 28 14 2" xfId="24283"/>
    <cellStyle name="Normal 3 28 14 2 2" xfId="24284"/>
    <cellStyle name="Normal 3 28 14 2 3" xfId="24285"/>
    <cellStyle name="Normal 3 28 14 3" xfId="24286"/>
    <cellStyle name="Normal 3 28 14 3 2" xfId="24287"/>
    <cellStyle name="Normal 3 28 14 3 3" xfId="24288"/>
    <cellStyle name="Normal 3 28 14 4" xfId="24289"/>
    <cellStyle name="Normal 3 28 14 5" xfId="24290"/>
    <cellStyle name="Normal 3 28 15" xfId="24291"/>
    <cellStyle name="Normal 3 28 15 2" xfId="24292"/>
    <cellStyle name="Normal 3 28 15 2 2" xfId="24293"/>
    <cellStyle name="Normal 3 28 15 2 3" xfId="24294"/>
    <cellStyle name="Normal 3 28 15 3" xfId="24295"/>
    <cellStyle name="Normal 3 28 15 3 2" xfId="24296"/>
    <cellStyle name="Normal 3 28 15 3 3" xfId="24297"/>
    <cellStyle name="Normal 3 28 15 4" xfId="24298"/>
    <cellStyle name="Normal 3 28 15 5" xfId="24299"/>
    <cellStyle name="Normal 3 28 16" xfId="24300"/>
    <cellStyle name="Normal 3 28 16 2" xfId="24301"/>
    <cellStyle name="Normal 3 28 16 2 2" xfId="24302"/>
    <cellStyle name="Normal 3 28 16 2 3" xfId="24303"/>
    <cellStyle name="Normal 3 28 16 3" xfId="24304"/>
    <cellStyle name="Normal 3 28 16 3 2" xfId="24305"/>
    <cellStyle name="Normal 3 28 16 3 3" xfId="24306"/>
    <cellStyle name="Normal 3 28 16 4" xfId="24307"/>
    <cellStyle name="Normal 3 28 16 5" xfId="24308"/>
    <cellStyle name="Normal 3 28 17" xfId="24309"/>
    <cellStyle name="Normal 3 28 17 2" xfId="24310"/>
    <cellStyle name="Normal 3 28 17 2 2" xfId="24311"/>
    <cellStyle name="Normal 3 28 17 2 3" xfId="24312"/>
    <cellStyle name="Normal 3 28 17 3" xfId="24313"/>
    <cellStyle name="Normal 3 28 17 3 2" xfId="24314"/>
    <cellStyle name="Normal 3 28 17 3 3" xfId="24315"/>
    <cellStyle name="Normal 3 28 17 4" xfId="24316"/>
    <cellStyle name="Normal 3 28 17 5" xfId="24317"/>
    <cellStyle name="Normal 3 28 18" xfId="24318"/>
    <cellStyle name="Normal 3 28 18 2" xfId="24319"/>
    <cellStyle name="Normal 3 28 18 2 2" xfId="24320"/>
    <cellStyle name="Normal 3 28 18 2 3" xfId="24321"/>
    <cellStyle name="Normal 3 28 18 3" xfId="24322"/>
    <cellStyle name="Normal 3 28 18 3 2" xfId="24323"/>
    <cellStyle name="Normal 3 28 18 3 3" xfId="24324"/>
    <cellStyle name="Normal 3 28 18 4" xfId="24325"/>
    <cellStyle name="Normal 3 28 18 5" xfId="24326"/>
    <cellStyle name="Normal 3 28 19" xfId="24327"/>
    <cellStyle name="Normal 3 28 19 2" xfId="24328"/>
    <cellStyle name="Normal 3 28 19 2 2" xfId="24329"/>
    <cellStyle name="Normal 3 28 19 2 3" xfId="24330"/>
    <cellStyle name="Normal 3 28 19 3" xfId="24331"/>
    <cellStyle name="Normal 3 28 19 3 2" xfId="24332"/>
    <cellStyle name="Normal 3 28 19 3 3" xfId="24333"/>
    <cellStyle name="Normal 3 28 19 4" xfId="24334"/>
    <cellStyle name="Normal 3 28 19 5" xfId="24335"/>
    <cellStyle name="Normal 3 28 2" xfId="24336"/>
    <cellStyle name="Normal 3 28 2 2" xfId="24337"/>
    <cellStyle name="Normal 3 28 2 2 2" xfId="24338"/>
    <cellStyle name="Normal 3 28 2 2 3" xfId="24339"/>
    <cellStyle name="Normal 3 28 2 3" xfId="24340"/>
    <cellStyle name="Normal 3 28 2 3 2" xfId="24341"/>
    <cellStyle name="Normal 3 28 2 3 3" xfId="24342"/>
    <cellStyle name="Normal 3 28 2 4" xfId="24343"/>
    <cellStyle name="Normal 3 28 2 5" xfId="24344"/>
    <cellStyle name="Normal 3 28 20" xfId="24345"/>
    <cellStyle name="Normal 3 28 20 2" xfId="24346"/>
    <cellStyle name="Normal 3 28 20 2 2" xfId="24347"/>
    <cellStyle name="Normal 3 28 20 2 3" xfId="24348"/>
    <cellStyle name="Normal 3 28 20 3" xfId="24349"/>
    <cellStyle name="Normal 3 28 20 3 2" xfId="24350"/>
    <cellStyle name="Normal 3 28 20 3 3" xfId="24351"/>
    <cellStyle name="Normal 3 28 20 4" xfId="24352"/>
    <cellStyle name="Normal 3 28 20 5" xfId="24353"/>
    <cellStyle name="Normal 3 28 21" xfId="24354"/>
    <cellStyle name="Normal 3 28 21 2" xfId="24355"/>
    <cellStyle name="Normal 3 28 21 2 2" xfId="24356"/>
    <cellStyle name="Normal 3 28 21 2 3" xfId="24357"/>
    <cellStyle name="Normal 3 28 21 3" xfId="24358"/>
    <cellStyle name="Normal 3 28 21 3 2" xfId="24359"/>
    <cellStyle name="Normal 3 28 21 3 3" xfId="24360"/>
    <cellStyle name="Normal 3 28 21 4" xfId="24361"/>
    <cellStyle name="Normal 3 28 21 5" xfId="24362"/>
    <cellStyle name="Normal 3 28 22" xfId="24363"/>
    <cellStyle name="Normal 3 28 22 2" xfId="24364"/>
    <cellStyle name="Normal 3 28 22 2 2" xfId="24365"/>
    <cellStyle name="Normal 3 28 22 2 3" xfId="24366"/>
    <cellStyle name="Normal 3 28 22 3" xfId="24367"/>
    <cellStyle name="Normal 3 28 22 3 2" xfId="24368"/>
    <cellStyle name="Normal 3 28 22 3 3" xfId="24369"/>
    <cellStyle name="Normal 3 28 22 4" xfId="24370"/>
    <cellStyle name="Normal 3 28 22 5" xfId="24371"/>
    <cellStyle name="Normal 3 28 23" xfId="24372"/>
    <cellStyle name="Normal 3 28 23 2" xfId="24373"/>
    <cellStyle name="Normal 3 28 23 2 2" xfId="24374"/>
    <cellStyle name="Normal 3 28 23 2 3" xfId="24375"/>
    <cellStyle name="Normal 3 28 23 3" xfId="24376"/>
    <cellStyle name="Normal 3 28 23 3 2" xfId="24377"/>
    <cellStyle name="Normal 3 28 23 3 3" xfId="24378"/>
    <cellStyle name="Normal 3 28 23 4" xfId="24379"/>
    <cellStyle name="Normal 3 28 23 5" xfId="24380"/>
    <cellStyle name="Normal 3 28 24" xfId="24381"/>
    <cellStyle name="Normal 3 28 24 2" xfId="24382"/>
    <cellStyle name="Normal 3 28 24 3" xfId="24383"/>
    <cellStyle name="Normal 3 28 25" xfId="24384"/>
    <cellStyle name="Normal 3 28 25 2" xfId="24385"/>
    <cellStyle name="Normal 3 28 25 3" xfId="24386"/>
    <cellStyle name="Normal 3 28 26" xfId="24387"/>
    <cellStyle name="Normal 3 28 27" xfId="24388"/>
    <cellStyle name="Normal 3 28 3" xfId="24389"/>
    <cellStyle name="Normal 3 28 3 2" xfId="24390"/>
    <cellStyle name="Normal 3 28 3 2 2" xfId="24391"/>
    <cellStyle name="Normal 3 28 3 2 3" xfId="24392"/>
    <cellStyle name="Normal 3 28 3 3" xfId="24393"/>
    <cellStyle name="Normal 3 28 3 3 2" xfId="24394"/>
    <cellStyle name="Normal 3 28 3 3 3" xfId="24395"/>
    <cellStyle name="Normal 3 28 3 4" xfId="24396"/>
    <cellStyle name="Normal 3 28 3 5" xfId="24397"/>
    <cellStyle name="Normal 3 28 4" xfId="24398"/>
    <cellStyle name="Normal 3 28 4 2" xfId="24399"/>
    <cellStyle name="Normal 3 28 4 2 2" xfId="24400"/>
    <cellStyle name="Normal 3 28 4 2 3" xfId="24401"/>
    <cellStyle name="Normal 3 28 4 3" xfId="24402"/>
    <cellStyle name="Normal 3 28 4 3 2" xfId="24403"/>
    <cellStyle name="Normal 3 28 4 3 3" xfId="24404"/>
    <cellStyle name="Normal 3 28 4 4" xfId="24405"/>
    <cellStyle name="Normal 3 28 4 5" xfId="24406"/>
    <cellStyle name="Normal 3 28 5" xfId="24407"/>
    <cellStyle name="Normal 3 28 5 2" xfId="24408"/>
    <cellStyle name="Normal 3 28 5 2 2" xfId="24409"/>
    <cellStyle name="Normal 3 28 5 2 3" xfId="24410"/>
    <cellStyle name="Normal 3 28 5 3" xfId="24411"/>
    <cellStyle name="Normal 3 28 5 3 2" xfId="24412"/>
    <cellStyle name="Normal 3 28 5 3 3" xfId="24413"/>
    <cellStyle name="Normal 3 28 5 4" xfId="24414"/>
    <cellStyle name="Normal 3 28 5 5" xfId="24415"/>
    <cellStyle name="Normal 3 28 6" xfId="24416"/>
    <cellStyle name="Normal 3 28 6 2" xfId="24417"/>
    <cellStyle name="Normal 3 28 6 2 2" xfId="24418"/>
    <cellStyle name="Normal 3 28 6 2 3" xfId="24419"/>
    <cellStyle name="Normal 3 28 6 3" xfId="24420"/>
    <cellStyle name="Normal 3 28 6 3 2" xfId="24421"/>
    <cellStyle name="Normal 3 28 6 3 3" xfId="24422"/>
    <cellStyle name="Normal 3 28 6 4" xfId="24423"/>
    <cellStyle name="Normal 3 28 6 5" xfId="24424"/>
    <cellStyle name="Normal 3 28 7" xfId="24425"/>
    <cellStyle name="Normal 3 28 7 2" xfId="24426"/>
    <cellStyle name="Normal 3 28 7 2 2" xfId="24427"/>
    <cellStyle name="Normal 3 28 7 2 3" xfId="24428"/>
    <cellStyle name="Normal 3 28 7 3" xfId="24429"/>
    <cellStyle name="Normal 3 28 7 3 2" xfId="24430"/>
    <cellStyle name="Normal 3 28 7 3 3" xfId="24431"/>
    <cellStyle name="Normal 3 28 7 4" xfId="24432"/>
    <cellStyle name="Normal 3 28 7 5" xfId="24433"/>
    <cellStyle name="Normal 3 28 8" xfId="24434"/>
    <cellStyle name="Normal 3 28 8 2" xfId="24435"/>
    <cellStyle name="Normal 3 28 8 2 2" xfId="24436"/>
    <cellStyle name="Normal 3 28 8 2 3" xfId="24437"/>
    <cellStyle name="Normal 3 28 8 3" xfId="24438"/>
    <cellStyle name="Normal 3 28 8 3 2" xfId="24439"/>
    <cellStyle name="Normal 3 28 8 3 3" xfId="24440"/>
    <cellStyle name="Normal 3 28 8 4" xfId="24441"/>
    <cellStyle name="Normal 3 28 8 5" xfId="24442"/>
    <cellStyle name="Normal 3 28 9" xfId="24443"/>
    <cellStyle name="Normal 3 28 9 2" xfId="24444"/>
    <cellStyle name="Normal 3 28 9 2 2" xfId="24445"/>
    <cellStyle name="Normal 3 28 9 2 3" xfId="24446"/>
    <cellStyle name="Normal 3 28 9 3" xfId="24447"/>
    <cellStyle name="Normal 3 28 9 3 2" xfId="24448"/>
    <cellStyle name="Normal 3 28 9 3 3" xfId="24449"/>
    <cellStyle name="Normal 3 28 9 4" xfId="24450"/>
    <cellStyle name="Normal 3 28 9 5" xfId="24451"/>
    <cellStyle name="Normal 3 29" xfId="24452"/>
    <cellStyle name="Normal 3 29 10" xfId="24453"/>
    <cellStyle name="Normal 3 29 10 2" xfId="24454"/>
    <cellStyle name="Normal 3 29 10 2 2" xfId="24455"/>
    <cellStyle name="Normal 3 29 10 2 3" xfId="24456"/>
    <cellStyle name="Normal 3 29 10 3" xfId="24457"/>
    <cellStyle name="Normal 3 29 10 3 2" xfId="24458"/>
    <cellStyle name="Normal 3 29 10 3 3" xfId="24459"/>
    <cellStyle name="Normal 3 29 10 4" xfId="24460"/>
    <cellStyle name="Normal 3 29 10 5" xfId="24461"/>
    <cellStyle name="Normal 3 29 11" xfId="24462"/>
    <cellStyle name="Normal 3 29 11 2" xfId="24463"/>
    <cellStyle name="Normal 3 29 11 2 2" xfId="24464"/>
    <cellStyle name="Normal 3 29 11 2 3" xfId="24465"/>
    <cellStyle name="Normal 3 29 11 3" xfId="24466"/>
    <cellStyle name="Normal 3 29 11 3 2" xfId="24467"/>
    <cellStyle name="Normal 3 29 11 3 3" xfId="24468"/>
    <cellStyle name="Normal 3 29 11 4" xfId="24469"/>
    <cellStyle name="Normal 3 29 11 5" xfId="24470"/>
    <cellStyle name="Normal 3 29 12" xfId="24471"/>
    <cellStyle name="Normal 3 29 12 2" xfId="24472"/>
    <cellStyle name="Normal 3 29 12 2 2" xfId="24473"/>
    <cellStyle name="Normal 3 29 12 2 3" xfId="24474"/>
    <cellStyle name="Normal 3 29 12 3" xfId="24475"/>
    <cellStyle name="Normal 3 29 12 3 2" xfId="24476"/>
    <cellStyle name="Normal 3 29 12 3 3" xfId="24477"/>
    <cellStyle name="Normal 3 29 12 4" xfId="24478"/>
    <cellStyle name="Normal 3 29 12 5" xfId="24479"/>
    <cellStyle name="Normal 3 29 13" xfId="24480"/>
    <cellStyle name="Normal 3 29 13 2" xfId="24481"/>
    <cellStyle name="Normal 3 29 13 2 2" xfId="24482"/>
    <cellStyle name="Normal 3 29 13 2 3" xfId="24483"/>
    <cellStyle name="Normal 3 29 13 3" xfId="24484"/>
    <cellStyle name="Normal 3 29 13 3 2" xfId="24485"/>
    <cellStyle name="Normal 3 29 13 3 3" xfId="24486"/>
    <cellStyle name="Normal 3 29 13 4" xfId="24487"/>
    <cellStyle name="Normal 3 29 13 5" xfId="24488"/>
    <cellStyle name="Normal 3 29 14" xfId="24489"/>
    <cellStyle name="Normal 3 29 14 2" xfId="24490"/>
    <cellStyle name="Normal 3 29 14 2 2" xfId="24491"/>
    <cellStyle name="Normal 3 29 14 2 3" xfId="24492"/>
    <cellStyle name="Normal 3 29 14 3" xfId="24493"/>
    <cellStyle name="Normal 3 29 14 3 2" xfId="24494"/>
    <cellStyle name="Normal 3 29 14 3 3" xfId="24495"/>
    <cellStyle name="Normal 3 29 14 4" xfId="24496"/>
    <cellStyle name="Normal 3 29 14 5" xfId="24497"/>
    <cellStyle name="Normal 3 29 15" xfId="24498"/>
    <cellStyle name="Normal 3 29 15 2" xfId="24499"/>
    <cellStyle name="Normal 3 29 15 2 2" xfId="24500"/>
    <cellStyle name="Normal 3 29 15 2 3" xfId="24501"/>
    <cellStyle name="Normal 3 29 15 3" xfId="24502"/>
    <cellStyle name="Normal 3 29 15 3 2" xfId="24503"/>
    <cellStyle name="Normal 3 29 15 3 3" xfId="24504"/>
    <cellStyle name="Normal 3 29 15 4" xfId="24505"/>
    <cellStyle name="Normal 3 29 15 5" xfId="24506"/>
    <cellStyle name="Normal 3 29 16" xfId="24507"/>
    <cellStyle name="Normal 3 29 16 2" xfId="24508"/>
    <cellStyle name="Normal 3 29 16 2 2" xfId="24509"/>
    <cellStyle name="Normal 3 29 16 2 3" xfId="24510"/>
    <cellStyle name="Normal 3 29 16 3" xfId="24511"/>
    <cellStyle name="Normal 3 29 16 3 2" xfId="24512"/>
    <cellStyle name="Normal 3 29 16 3 3" xfId="24513"/>
    <cellStyle name="Normal 3 29 16 4" xfId="24514"/>
    <cellStyle name="Normal 3 29 16 5" xfId="24515"/>
    <cellStyle name="Normal 3 29 17" xfId="24516"/>
    <cellStyle name="Normal 3 29 17 2" xfId="24517"/>
    <cellStyle name="Normal 3 29 17 2 2" xfId="24518"/>
    <cellStyle name="Normal 3 29 17 2 3" xfId="24519"/>
    <cellStyle name="Normal 3 29 17 3" xfId="24520"/>
    <cellStyle name="Normal 3 29 17 3 2" xfId="24521"/>
    <cellStyle name="Normal 3 29 17 3 3" xfId="24522"/>
    <cellStyle name="Normal 3 29 17 4" xfId="24523"/>
    <cellStyle name="Normal 3 29 17 5" xfId="24524"/>
    <cellStyle name="Normal 3 29 18" xfId="24525"/>
    <cellStyle name="Normal 3 29 18 2" xfId="24526"/>
    <cellStyle name="Normal 3 29 18 2 2" xfId="24527"/>
    <cellStyle name="Normal 3 29 18 2 3" xfId="24528"/>
    <cellStyle name="Normal 3 29 18 3" xfId="24529"/>
    <cellStyle name="Normal 3 29 18 3 2" xfId="24530"/>
    <cellStyle name="Normal 3 29 18 3 3" xfId="24531"/>
    <cellStyle name="Normal 3 29 18 4" xfId="24532"/>
    <cellStyle name="Normal 3 29 18 5" xfId="24533"/>
    <cellStyle name="Normal 3 29 19" xfId="24534"/>
    <cellStyle name="Normal 3 29 19 2" xfId="24535"/>
    <cellStyle name="Normal 3 29 19 2 2" xfId="24536"/>
    <cellStyle name="Normal 3 29 19 2 3" xfId="24537"/>
    <cellStyle name="Normal 3 29 19 3" xfId="24538"/>
    <cellStyle name="Normal 3 29 19 3 2" xfId="24539"/>
    <cellStyle name="Normal 3 29 19 3 3" xfId="24540"/>
    <cellStyle name="Normal 3 29 19 4" xfId="24541"/>
    <cellStyle name="Normal 3 29 19 5" xfId="24542"/>
    <cellStyle name="Normal 3 29 2" xfId="24543"/>
    <cellStyle name="Normal 3 29 2 2" xfId="24544"/>
    <cellStyle name="Normal 3 29 2 2 2" xfId="24545"/>
    <cellStyle name="Normal 3 29 2 2 3" xfId="24546"/>
    <cellStyle name="Normal 3 29 2 3" xfId="24547"/>
    <cellStyle name="Normal 3 29 2 3 2" xfId="24548"/>
    <cellStyle name="Normal 3 29 2 3 3" xfId="24549"/>
    <cellStyle name="Normal 3 29 2 4" xfId="24550"/>
    <cellStyle name="Normal 3 29 2 5" xfId="24551"/>
    <cellStyle name="Normal 3 29 20" xfId="24552"/>
    <cellStyle name="Normal 3 29 20 2" xfId="24553"/>
    <cellStyle name="Normal 3 29 20 2 2" xfId="24554"/>
    <cellStyle name="Normal 3 29 20 2 3" xfId="24555"/>
    <cellStyle name="Normal 3 29 20 3" xfId="24556"/>
    <cellStyle name="Normal 3 29 20 3 2" xfId="24557"/>
    <cellStyle name="Normal 3 29 20 3 3" xfId="24558"/>
    <cellStyle name="Normal 3 29 20 4" xfId="24559"/>
    <cellStyle name="Normal 3 29 20 5" xfId="24560"/>
    <cellStyle name="Normal 3 29 21" xfId="24561"/>
    <cellStyle name="Normal 3 29 21 2" xfId="24562"/>
    <cellStyle name="Normal 3 29 21 2 2" xfId="24563"/>
    <cellStyle name="Normal 3 29 21 2 3" xfId="24564"/>
    <cellStyle name="Normal 3 29 21 3" xfId="24565"/>
    <cellStyle name="Normal 3 29 21 3 2" xfId="24566"/>
    <cellStyle name="Normal 3 29 21 3 3" xfId="24567"/>
    <cellStyle name="Normal 3 29 21 4" xfId="24568"/>
    <cellStyle name="Normal 3 29 21 5" xfId="24569"/>
    <cellStyle name="Normal 3 29 22" xfId="24570"/>
    <cellStyle name="Normal 3 29 22 2" xfId="24571"/>
    <cellStyle name="Normal 3 29 22 2 2" xfId="24572"/>
    <cellStyle name="Normal 3 29 22 2 3" xfId="24573"/>
    <cellStyle name="Normal 3 29 22 3" xfId="24574"/>
    <cellStyle name="Normal 3 29 22 3 2" xfId="24575"/>
    <cellStyle name="Normal 3 29 22 3 3" xfId="24576"/>
    <cellStyle name="Normal 3 29 22 4" xfId="24577"/>
    <cellStyle name="Normal 3 29 22 5" xfId="24578"/>
    <cellStyle name="Normal 3 29 23" xfId="24579"/>
    <cellStyle name="Normal 3 29 23 2" xfId="24580"/>
    <cellStyle name="Normal 3 29 23 2 2" xfId="24581"/>
    <cellStyle name="Normal 3 29 23 2 3" xfId="24582"/>
    <cellStyle name="Normal 3 29 23 3" xfId="24583"/>
    <cellStyle name="Normal 3 29 23 3 2" xfId="24584"/>
    <cellStyle name="Normal 3 29 23 3 3" xfId="24585"/>
    <cellStyle name="Normal 3 29 23 4" xfId="24586"/>
    <cellStyle name="Normal 3 29 23 5" xfId="24587"/>
    <cellStyle name="Normal 3 29 24" xfId="24588"/>
    <cellStyle name="Normal 3 29 24 2" xfId="24589"/>
    <cellStyle name="Normal 3 29 24 3" xfId="24590"/>
    <cellStyle name="Normal 3 29 25" xfId="24591"/>
    <cellStyle name="Normal 3 29 25 2" xfId="24592"/>
    <cellStyle name="Normal 3 29 25 3" xfId="24593"/>
    <cellStyle name="Normal 3 29 26" xfId="24594"/>
    <cellStyle name="Normal 3 29 27" xfId="24595"/>
    <cellStyle name="Normal 3 29 3" xfId="24596"/>
    <cellStyle name="Normal 3 29 3 2" xfId="24597"/>
    <cellStyle name="Normal 3 29 3 2 2" xfId="24598"/>
    <cellStyle name="Normal 3 29 3 2 3" xfId="24599"/>
    <cellStyle name="Normal 3 29 3 3" xfId="24600"/>
    <cellStyle name="Normal 3 29 3 3 2" xfId="24601"/>
    <cellStyle name="Normal 3 29 3 3 3" xfId="24602"/>
    <cellStyle name="Normal 3 29 3 4" xfId="24603"/>
    <cellStyle name="Normal 3 29 3 5" xfId="24604"/>
    <cellStyle name="Normal 3 29 4" xfId="24605"/>
    <cellStyle name="Normal 3 29 4 2" xfId="24606"/>
    <cellStyle name="Normal 3 29 4 2 2" xfId="24607"/>
    <cellStyle name="Normal 3 29 4 2 3" xfId="24608"/>
    <cellStyle name="Normal 3 29 4 3" xfId="24609"/>
    <cellStyle name="Normal 3 29 4 3 2" xfId="24610"/>
    <cellStyle name="Normal 3 29 4 3 3" xfId="24611"/>
    <cellStyle name="Normal 3 29 4 4" xfId="24612"/>
    <cellStyle name="Normal 3 29 4 5" xfId="24613"/>
    <cellStyle name="Normal 3 29 5" xfId="24614"/>
    <cellStyle name="Normal 3 29 5 2" xfId="24615"/>
    <cellStyle name="Normal 3 29 5 2 2" xfId="24616"/>
    <cellStyle name="Normal 3 29 5 2 3" xfId="24617"/>
    <cellStyle name="Normal 3 29 5 3" xfId="24618"/>
    <cellStyle name="Normal 3 29 5 3 2" xfId="24619"/>
    <cellStyle name="Normal 3 29 5 3 3" xfId="24620"/>
    <cellStyle name="Normal 3 29 5 4" xfId="24621"/>
    <cellStyle name="Normal 3 29 5 5" xfId="24622"/>
    <cellStyle name="Normal 3 29 6" xfId="24623"/>
    <cellStyle name="Normal 3 29 6 2" xfId="24624"/>
    <cellStyle name="Normal 3 29 6 2 2" xfId="24625"/>
    <cellStyle name="Normal 3 29 6 2 3" xfId="24626"/>
    <cellStyle name="Normal 3 29 6 3" xfId="24627"/>
    <cellStyle name="Normal 3 29 6 3 2" xfId="24628"/>
    <cellStyle name="Normal 3 29 6 3 3" xfId="24629"/>
    <cellStyle name="Normal 3 29 6 4" xfId="24630"/>
    <cellStyle name="Normal 3 29 6 5" xfId="24631"/>
    <cellStyle name="Normal 3 29 7" xfId="24632"/>
    <cellStyle name="Normal 3 29 7 2" xfId="24633"/>
    <cellStyle name="Normal 3 29 7 2 2" xfId="24634"/>
    <cellStyle name="Normal 3 29 7 2 3" xfId="24635"/>
    <cellStyle name="Normal 3 29 7 3" xfId="24636"/>
    <cellStyle name="Normal 3 29 7 3 2" xfId="24637"/>
    <cellStyle name="Normal 3 29 7 3 3" xfId="24638"/>
    <cellStyle name="Normal 3 29 7 4" xfId="24639"/>
    <cellStyle name="Normal 3 29 7 5" xfId="24640"/>
    <cellStyle name="Normal 3 29 8" xfId="24641"/>
    <cellStyle name="Normal 3 29 8 2" xfId="24642"/>
    <cellStyle name="Normal 3 29 8 2 2" xfId="24643"/>
    <cellStyle name="Normal 3 29 8 2 3" xfId="24644"/>
    <cellStyle name="Normal 3 29 8 3" xfId="24645"/>
    <cellStyle name="Normal 3 29 8 3 2" xfId="24646"/>
    <cellStyle name="Normal 3 29 8 3 3" xfId="24647"/>
    <cellStyle name="Normal 3 29 8 4" xfId="24648"/>
    <cellStyle name="Normal 3 29 8 5" xfId="24649"/>
    <cellStyle name="Normal 3 29 9" xfId="24650"/>
    <cellStyle name="Normal 3 29 9 2" xfId="24651"/>
    <cellStyle name="Normal 3 29 9 2 2" xfId="24652"/>
    <cellStyle name="Normal 3 29 9 2 3" xfId="24653"/>
    <cellStyle name="Normal 3 29 9 3" xfId="24654"/>
    <cellStyle name="Normal 3 29 9 3 2" xfId="24655"/>
    <cellStyle name="Normal 3 29 9 3 3" xfId="24656"/>
    <cellStyle name="Normal 3 29 9 4" xfId="24657"/>
    <cellStyle name="Normal 3 29 9 5" xfId="24658"/>
    <cellStyle name="Normal 3 3" xfId="318"/>
    <cellStyle name="Normal 3 3 10" xfId="24660"/>
    <cellStyle name="Normal 3 3 10 2" xfId="24661"/>
    <cellStyle name="Normal 3 3 10 2 2" xfId="24662"/>
    <cellStyle name="Normal 3 3 10 2 3" xfId="24663"/>
    <cellStyle name="Normal 3 3 10 3" xfId="24664"/>
    <cellStyle name="Normal 3 3 10 3 2" xfId="24665"/>
    <cellStyle name="Normal 3 3 10 3 3" xfId="24666"/>
    <cellStyle name="Normal 3 3 10 4" xfId="24667"/>
    <cellStyle name="Normal 3 3 10 5" xfId="24668"/>
    <cellStyle name="Normal 3 3 11" xfId="24669"/>
    <cellStyle name="Normal 3 3 11 2" xfId="24670"/>
    <cellStyle name="Normal 3 3 11 2 2" xfId="24671"/>
    <cellStyle name="Normal 3 3 11 2 3" xfId="24672"/>
    <cellStyle name="Normal 3 3 11 3" xfId="24673"/>
    <cellStyle name="Normal 3 3 11 3 2" xfId="24674"/>
    <cellStyle name="Normal 3 3 11 3 3" xfId="24675"/>
    <cellStyle name="Normal 3 3 11 4" xfId="24676"/>
    <cellStyle name="Normal 3 3 11 5" xfId="24677"/>
    <cellStyle name="Normal 3 3 12" xfId="24678"/>
    <cellStyle name="Normal 3 3 12 2" xfId="24679"/>
    <cellStyle name="Normal 3 3 12 2 2" xfId="24680"/>
    <cellStyle name="Normal 3 3 12 2 3" xfId="24681"/>
    <cellStyle name="Normal 3 3 12 3" xfId="24682"/>
    <cellStyle name="Normal 3 3 12 3 2" xfId="24683"/>
    <cellStyle name="Normal 3 3 12 3 3" xfId="24684"/>
    <cellStyle name="Normal 3 3 12 4" xfId="24685"/>
    <cellStyle name="Normal 3 3 12 5" xfId="24686"/>
    <cellStyle name="Normal 3 3 13" xfId="24687"/>
    <cellStyle name="Normal 3 3 13 2" xfId="24688"/>
    <cellStyle name="Normal 3 3 13 2 2" xfId="24689"/>
    <cellStyle name="Normal 3 3 13 2 3" xfId="24690"/>
    <cellStyle name="Normal 3 3 13 3" xfId="24691"/>
    <cellStyle name="Normal 3 3 13 3 2" xfId="24692"/>
    <cellStyle name="Normal 3 3 13 3 3" xfId="24693"/>
    <cellStyle name="Normal 3 3 13 4" xfId="24694"/>
    <cellStyle name="Normal 3 3 13 5" xfId="24695"/>
    <cellStyle name="Normal 3 3 14" xfId="24696"/>
    <cellStyle name="Normal 3 3 14 2" xfId="24697"/>
    <cellStyle name="Normal 3 3 14 2 2" xfId="24698"/>
    <cellStyle name="Normal 3 3 14 2 3" xfId="24699"/>
    <cellStyle name="Normal 3 3 14 3" xfId="24700"/>
    <cellStyle name="Normal 3 3 14 3 2" xfId="24701"/>
    <cellStyle name="Normal 3 3 14 3 3" xfId="24702"/>
    <cellStyle name="Normal 3 3 14 4" xfId="24703"/>
    <cellStyle name="Normal 3 3 14 5" xfId="24704"/>
    <cellStyle name="Normal 3 3 15" xfId="24705"/>
    <cellStyle name="Normal 3 3 15 2" xfId="24706"/>
    <cellStyle name="Normal 3 3 15 2 2" xfId="24707"/>
    <cellStyle name="Normal 3 3 15 2 3" xfId="24708"/>
    <cellStyle name="Normal 3 3 15 3" xfId="24709"/>
    <cellStyle name="Normal 3 3 15 3 2" xfId="24710"/>
    <cellStyle name="Normal 3 3 15 3 3" xfId="24711"/>
    <cellStyle name="Normal 3 3 15 4" xfId="24712"/>
    <cellStyle name="Normal 3 3 15 5" xfId="24713"/>
    <cellStyle name="Normal 3 3 16" xfId="24714"/>
    <cellStyle name="Normal 3 3 16 2" xfId="24715"/>
    <cellStyle name="Normal 3 3 16 2 2" xfId="24716"/>
    <cellStyle name="Normal 3 3 16 2 3" xfId="24717"/>
    <cellStyle name="Normal 3 3 16 3" xfId="24718"/>
    <cellStyle name="Normal 3 3 16 3 2" xfId="24719"/>
    <cellStyle name="Normal 3 3 16 3 3" xfId="24720"/>
    <cellStyle name="Normal 3 3 16 4" xfId="24721"/>
    <cellStyle name="Normal 3 3 16 5" xfId="24722"/>
    <cellStyle name="Normal 3 3 17" xfId="24723"/>
    <cellStyle name="Normal 3 3 17 2" xfId="24724"/>
    <cellStyle name="Normal 3 3 17 2 2" xfId="24725"/>
    <cellStyle name="Normal 3 3 17 2 3" xfId="24726"/>
    <cellStyle name="Normal 3 3 17 3" xfId="24727"/>
    <cellStyle name="Normal 3 3 17 3 2" xfId="24728"/>
    <cellStyle name="Normal 3 3 17 3 3" xfId="24729"/>
    <cellStyle name="Normal 3 3 17 4" xfId="24730"/>
    <cellStyle name="Normal 3 3 17 5" xfId="24731"/>
    <cellStyle name="Normal 3 3 18" xfId="24732"/>
    <cellStyle name="Normal 3 3 18 2" xfId="24733"/>
    <cellStyle name="Normal 3 3 18 2 2" xfId="24734"/>
    <cellStyle name="Normal 3 3 18 2 3" xfId="24735"/>
    <cellStyle name="Normal 3 3 18 3" xfId="24736"/>
    <cellStyle name="Normal 3 3 18 3 2" xfId="24737"/>
    <cellStyle name="Normal 3 3 18 3 3" xfId="24738"/>
    <cellStyle name="Normal 3 3 18 4" xfId="24739"/>
    <cellStyle name="Normal 3 3 18 5" xfId="24740"/>
    <cellStyle name="Normal 3 3 19" xfId="24741"/>
    <cellStyle name="Normal 3 3 19 2" xfId="24742"/>
    <cellStyle name="Normal 3 3 19 2 2" xfId="24743"/>
    <cellStyle name="Normal 3 3 19 2 3" xfId="24744"/>
    <cellStyle name="Normal 3 3 19 3" xfId="24745"/>
    <cellStyle name="Normal 3 3 19 3 2" xfId="24746"/>
    <cellStyle name="Normal 3 3 19 3 3" xfId="24747"/>
    <cellStyle name="Normal 3 3 19 4" xfId="24748"/>
    <cellStyle name="Normal 3 3 19 5" xfId="24749"/>
    <cellStyle name="Normal 3 3 2" xfId="24750"/>
    <cellStyle name="Normal 3 3 2 2" xfId="24751"/>
    <cellStyle name="Normal 3 3 2 2 2" xfId="24752"/>
    <cellStyle name="Normal 3 3 2 2 2 2" xfId="43190"/>
    <cellStyle name="Normal 3 3 2 2 3" xfId="24753"/>
    <cellStyle name="Normal 3 3 2 2 3 2" xfId="43189"/>
    <cellStyle name="Normal 3 3 2 2 4" xfId="43188"/>
    <cellStyle name="Normal 3 3 2 3" xfId="24754"/>
    <cellStyle name="Normal 3 3 2 3 2" xfId="24755"/>
    <cellStyle name="Normal 3 3 2 3 3" xfId="24756"/>
    <cellStyle name="Normal 3 3 2 4" xfId="24757"/>
    <cellStyle name="Normal 3 3 2 4 2" xfId="43187"/>
    <cellStyle name="Normal 3 3 2 5" xfId="24758"/>
    <cellStyle name="Normal 3 3 20" xfId="24759"/>
    <cellStyle name="Normal 3 3 20 2" xfId="24760"/>
    <cellStyle name="Normal 3 3 20 2 2" xfId="24761"/>
    <cellStyle name="Normal 3 3 20 2 3" xfId="24762"/>
    <cellStyle name="Normal 3 3 20 3" xfId="24763"/>
    <cellStyle name="Normal 3 3 20 3 2" xfId="24764"/>
    <cellStyle name="Normal 3 3 20 3 3" xfId="24765"/>
    <cellStyle name="Normal 3 3 20 4" xfId="24766"/>
    <cellStyle name="Normal 3 3 20 5" xfId="24767"/>
    <cellStyle name="Normal 3 3 21" xfId="24768"/>
    <cellStyle name="Normal 3 3 21 2" xfId="24769"/>
    <cellStyle name="Normal 3 3 21 2 2" xfId="24770"/>
    <cellStyle name="Normal 3 3 21 2 3" xfId="24771"/>
    <cellStyle name="Normal 3 3 21 3" xfId="24772"/>
    <cellStyle name="Normal 3 3 21 3 2" xfId="24773"/>
    <cellStyle name="Normal 3 3 21 3 3" xfId="24774"/>
    <cellStyle name="Normal 3 3 21 4" xfId="24775"/>
    <cellStyle name="Normal 3 3 21 5" xfId="24776"/>
    <cellStyle name="Normal 3 3 22" xfId="24777"/>
    <cellStyle name="Normal 3 3 22 2" xfId="24778"/>
    <cellStyle name="Normal 3 3 22 2 2" xfId="24779"/>
    <cellStyle name="Normal 3 3 22 2 3" xfId="24780"/>
    <cellStyle name="Normal 3 3 22 3" xfId="24781"/>
    <cellStyle name="Normal 3 3 22 3 2" xfId="24782"/>
    <cellStyle name="Normal 3 3 22 3 3" xfId="24783"/>
    <cellStyle name="Normal 3 3 22 4" xfId="24784"/>
    <cellStyle name="Normal 3 3 22 5" xfId="24785"/>
    <cellStyle name="Normal 3 3 23" xfId="24786"/>
    <cellStyle name="Normal 3 3 23 2" xfId="24787"/>
    <cellStyle name="Normal 3 3 23 2 2" xfId="24788"/>
    <cellStyle name="Normal 3 3 23 2 3" xfId="24789"/>
    <cellStyle name="Normal 3 3 23 3" xfId="24790"/>
    <cellStyle name="Normal 3 3 23 3 2" xfId="24791"/>
    <cellStyle name="Normal 3 3 23 3 3" xfId="24792"/>
    <cellStyle name="Normal 3 3 23 4" xfId="24793"/>
    <cellStyle name="Normal 3 3 23 5" xfId="24794"/>
    <cellStyle name="Normal 3 3 24" xfId="24795"/>
    <cellStyle name="Normal 3 3 24 2" xfId="24796"/>
    <cellStyle name="Normal 3 3 24 3" xfId="24797"/>
    <cellStyle name="Normal 3 3 25" xfId="24798"/>
    <cellStyle name="Normal 3 3 25 2" xfId="24799"/>
    <cellStyle name="Normal 3 3 25 3" xfId="24800"/>
    <cellStyle name="Normal 3 3 26" xfId="24801"/>
    <cellStyle name="Normal 3 3 27" xfId="24802"/>
    <cellStyle name="Normal 3 3 28" xfId="24803"/>
    <cellStyle name="Normal 3 3 29" xfId="24659"/>
    <cellStyle name="Normal 3 3 3" xfId="24804"/>
    <cellStyle name="Normal 3 3 3 2" xfId="24805"/>
    <cellStyle name="Normal 3 3 3 2 2" xfId="24806"/>
    <cellStyle name="Normal 3 3 3 2 3" xfId="24807"/>
    <cellStyle name="Normal 3 3 3 3" xfId="24808"/>
    <cellStyle name="Normal 3 3 3 3 2" xfId="24809"/>
    <cellStyle name="Normal 3 3 3 3 3" xfId="24810"/>
    <cellStyle name="Normal 3 3 3 4" xfId="24811"/>
    <cellStyle name="Normal 3 3 3 5" xfId="24812"/>
    <cellStyle name="Normal 3 3 4" xfId="24813"/>
    <cellStyle name="Normal 3 3 4 2" xfId="24814"/>
    <cellStyle name="Normal 3 3 4 2 2" xfId="24815"/>
    <cellStyle name="Normal 3 3 4 2 3" xfId="24816"/>
    <cellStyle name="Normal 3 3 4 3" xfId="24817"/>
    <cellStyle name="Normal 3 3 4 3 2" xfId="24818"/>
    <cellStyle name="Normal 3 3 4 3 3" xfId="24819"/>
    <cellStyle name="Normal 3 3 4 4" xfId="24820"/>
    <cellStyle name="Normal 3 3 4 5" xfId="24821"/>
    <cellStyle name="Normal 3 3 5" xfId="24822"/>
    <cellStyle name="Normal 3 3 5 2" xfId="24823"/>
    <cellStyle name="Normal 3 3 5 2 2" xfId="24824"/>
    <cellStyle name="Normal 3 3 5 2 3" xfId="24825"/>
    <cellStyle name="Normal 3 3 5 3" xfId="24826"/>
    <cellStyle name="Normal 3 3 5 3 2" xfId="24827"/>
    <cellStyle name="Normal 3 3 5 3 3" xfId="24828"/>
    <cellStyle name="Normal 3 3 5 4" xfId="24829"/>
    <cellStyle name="Normal 3 3 5 5" xfId="24830"/>
    <cellStyle name="Normal 3 3 6" xfId="24831"/>
    <cellStyle name="Normal 3 3 6 2" xfId="24832"/>
    <cellStyle name="Normal 3 3 6 2 2" xfId="24833"/>
    <cellStyle name="Normal 3 3 6 2 3" xfId="24834"/>
    <cellStyle name="Normal 3 3 6 3" xfId="24835"/>
    <cellStyle name="Normal 3 3 6 3 2" xfId="24836"/>
    <cellStyle name="Normal 3 3 6 3 3" xfId="24837"/>
    <cellStyle name="Normal 3 3 6 4" xfId="24838"/>
    <cellStyle name="Normal 3 3 6 5" xfId="24839"/>
    <cellStyle name="Normal 3 3 7" xfId="24840"/>
    <cellStyle name="Normal 3 3 7 2" xfId="24841"/>
    <cellStyle name="Normal 3 3 7 2 2" xfId="24842"/>
    <cellStyle name="Normal 3 3 7 2 3" xfId="24843"/>
    <cellStyle name="Normal 3 3 7 3" xfId="24844"/>
    <cellStyle name="Normal 3 3 7 3 2" xfId="24845"/>
    <cellStyle name="Normal 3 3 7 3 3" xfId="24846"/>
    <cellStyle name="Normal 3 3 7 4" xfId="24847"/>
    <cellStyle name="Normal 3 3 7 5" xfId="24848"/>
    <cellStyle name="Normal 3 3 8" xfId="24849"/>
    <cellStyle name="Normal 3 3 8 2" xfId="24850"/>
    <cellStyle name="Normal 3 3 8 2 2" xfId="24851"/>
    <cellStyle name="Normal 3 3 8 2 3" xfId="24852"/>
    <cellStyle name="Normal 3 3 8 3" xfId="24853"/>
    <cellStyle name="Normal 3 3 8 3 2" xfId="24854"/>
    <cellStyle name="Normal 3 3 8 3 3" xfId="24855"/>
    <cellStyle name="Normal 3 3 8 4" xfId="24856"/>
    <cellStyle name="Normal 3 3 8 5" xfId="24857"/>
    <cellStyle name="Normal 3 3 9" xfId="24858"/>
    <cellStyle name="Normal 3 3 9 2" xfId="24859"/>
    <cellStyle name="Normal 3 3 9 2 2" xfId="24860"/>
    <cellStyle name="Normal 3 3 9 2 3" xfId="24861"/>
    <cellStyle name="Normal 3 3 9 3" xfId="24862"/>
    <cellStyle name="Normal 3 3 9 3 2" xfId="24863"/>
    <cellStyle name="Normal 3 3 9 3 3" xfId="24864"/>
    <cellStyle name="Normal 3 3 9 4" xfId="24865"/>
    <cellStyle name="Normal 3 3 9 5" xfId="24866"/>
    <cellStyle name="Normal 3 30" xfId="24867"/>
    <cellStyle name="Normal 3 30 10" xfId="24868"/>
    <cellStyle name="Normal 3 30 10 2" xfId="24869"/>
    <cellStyle name="Normal 3 30 10 2 2" xfId="24870"/>
    <cellStyle name="Normal 3 30 10 2 3" xfId="24871"/>
    <cellStyle name="Normal 3 30 10 3" xfId="24872"/>
    <cellStyle name="Normal 3 30 10 3 2" xfId="24873"/>
    <cellStyle name="Normal 3 30 10 3 3" xfId="24874"/>
    <cellStyle name="Normal 3 30 10 4" xfId="24875"/>
    <cellStyle name="Normal 3 30 10 5" xfId="24876"/>
    <cellStyle name="Normal 3 30 11" xfId="24877"/>
    <cellStyle name="Normal 3 30 11 2" xfId="24878"/>
    <cellStyle name="Normal 3 30 11 2 2" xfId="24879"/>
    <cellStyle name="Normal 3 30 11 2 3" xfId="24880"/>
    <cellStyle name="Normal 3 30 11 3" xfId="24881"/>
    <cellStyle name="Normal 3 30 11 3 2" xfId="24882"/>
    <cellStyle name="Normal 3 30 11 3 3" xfId="24883"/>
    <cellStyle name="Normal 3 30 11 4" xfId="24884"/>
    <cellStyle name="Normal 3 30 11 5" xfId="24885"/>
    <cellStyle name="Normal 3 30 12" xfId="24886"/>
    <cellStyle name="Normal 3 30 12 2" xfId="24887"/>
    <cellStyle name="Normal 3 30 12 2 2" xfId="24888"/>
    <cellStyle name="Normal 3 30 12 2 3" xfId="24889"/>
    <cellStyle name="Normal 3 30 12 3" xfId="24890"/>
    <cellStyle name="Normal 3 30 12 3 2" xfId="24891"/>
    <cellStyle name="Normal 3 30 12 3 3" xfId="24892"/>
    <cellStyle name="Normal 3 30 12 4" xfId="24893"/>
    <cellStyle name="Normal 3 30 12 5" xfId="24894"/>
    <cellStyle name="Normal 3 30 13" xfId="24895"/>
    <cellStyle name="Normal 3 30 13 2" xfId="24896"/>
    <cellStyle name="Normal 3 30 13 2 2" xfId="24897"/>
    <cellStyle name="Normal 3 30 13 2 3" xfId="24898"/>
    <cellStyle name="Normal 3 30 13 3" xfId="24899"/>
    <cellStyle name="Normal 3 30 13 3 2" xfId="24900"/>
    <cellStyle name="Normal 3 30 13 3 3" xfId="24901"/>
    <cellStyle name="Normal 3 30 13 4" xfId="24902"/>
    <cellStyle name="Normal 3 30 13 5" xfId="24903"/>
    <cellStyle name="Normal 3 30 14" xfId="24904"/>
    <cellStyle name="Normal 3 30 14 2" xfId="24905"/>
    <cellStyle name="Normal 3 30 14 2 2" xfId="24906"/>
    <cellStyle name="Normal 3 30 14 2 3" xfId="24907"/>
    <cellStyle name="Normal 3 30 14 3" xfId="24908"/>
    <cellStyle name="Normal 3 30 14 3 2" xfId="24909"/>
    <cellStyle name="Normal 3 30 14 3 3" xfId="24910"/>
    <cellStyle name="Normal 3 30 14 4" xfId="24911"/>
    <cellStyle name="Normal 3 30 14 5" xfId="24912"/>
    <cellStyle name="Normal 3 30 15" xfId="24913"/>
    <cellStyle name="Normal 3 30 15 2" xfId="24914"/>
    <cellStyle name="Normal 3 30 15 2 2" xfId="24915"/>
    <cellStyle name="Normal 3 30 15 2 3" xfId="24916"/>
    <cellStyle name="Normal 3 30 15 3" xfId="24917"/>
    <cellStyle name="Normal 3 30 15 3 2" xfId="24918"/>
    <cellStyle name="Normal 3 30 15 3 3" xfId="24919"/>
    <cellStyle name="Normal 3 30 15 4" xfId="24920"/>
    <cellStyle name="Normal 3 30 15 5" xfId="24921"/>
    <cellStyle name="Normal 3 30 16" xfId="24922"/>
    <cellStyle name="Normal 3 30 16 2" xfId="24923"/>
    <cellStyle name="Normal 3 30 16 2 2" xfId="24924"/>
    <cellStyle name="Normal 3 30 16 2 3" xfId="24925"/>
    <cellStyle name="Normal 3 30 16 3" xfId="24926"/>
    <cellStyle name="Normal 3 30 16 3 2" xfId="24927"/>
    <cellStyle name="Normal 3 30 16 3 3" xfId="24928"/>
    <cellStyle name="Normal 3 30 16 4" xfId="24929"/>
    <cellStyle name="Normal 3 30 16 5" xfId="24930"/>
    <cellStyle name="Normal 3 30 17" xfId="24931"/>
    <cellStyle name="Normal 3 30 17 2" xfId="24932"/>
    <cellStyle name="Normal 3 30 17 2 2" xfId="24933"/>
    <cellStyle name="Normal 3 30 17 2 3" xfId="24934"/>
    <cellStyle name="Normal 3 30 17 3" xfId="24935"/>
    <cellStyle name="Normal 3 30 17 3 2" xfId="24936"/>
    <cellStyle name="Normal 3 30 17 3 3" xfId="24937"/>
    <cellStyle name="Normal 3 30 17 4" xfId="24938"/>
    <cellStyle name="Normal 3 30 17 5" xfId="24939"/>
    <cellStyle name="Normal 3 30 18" xfId="24940"/>
    <cellStyle name="Normal 3 30 18 2" xfId="24941"/>
    <cellStyle name="Normal 3 30 18 2 2" xfId="24942"/>
    <cellStyle name="Normal 3 30 18 2 3" xfId="24943"/>
    <cellStyle name="Normal 3 30 18 3" xfId="24944"/>
    <cellStyle name="Normal 3 30 18 3 2" xfId="24945"/>
    <cellStyle name="Normal 3 30 18 3 3" xfId="24946"/>
    <cellStyle name="Normal 3 30 18 4" xfId="24947"/>
    <cellStyle name="Normal 3 30 18 5" xfId="24948"/>
    <cellStyle name="Normal 3 30 19" xfId="24949"/>
    <cellStyle name="Normal 3 30 19 2" xfId="24950"/>
    <cellStyle name="Normal 3 30 19 2 2" xfId="24951"/>
    <cellStyle name="Normal 3 30 19 2 3" xfId="24952"/>
    <cellStyle name="Normal 3 30 19 3" xfId="24953"/>
    <cellStyle name="Normal 3 30 19 3 2" xfId="24954"/>
    <cellStyle name="Normal 3 30 19 3 3" xfId="24955"/>
    <cellStyle name="Normal 3 30 19 4" xfId="24956"/>
    <cellStyle name="Normal 3 30 19 5" xfId="24957"/>
    <cellStyle name="Normal 3 30 2" xfId="24958"/>
    <cellStyle name="Normal 3 30 2 2" xfId="24959"/>
    <cellStyle name="Normal 3 30 2 2 2" xfId="24960"/>
    <cellStyle name="Normal 3 30 2 2 3" xfId="24961"/>
    <cellStyle name="Normal 3 30 2 3" xfId="24962"/>
    <cellStyle name="Normal 3 30 2 3 2" xfId="24963"/>
    <cellStyle name="Normal 3 30 2 3 3" xfId="24964"/>
    <cellStyle name="Normal 3 30 2 4" xfId="24965"/>
    <cellStyle name="Normal 3 30 2 5" xfId="24966"/>
    <cellStyle name="Normal 3 30 20" xfId="24967"/>
    <cellStyle name="Normal 3 30 20 2" xfId="24968"/>
    <cellStyle name="Normal 3 30 20 2 2" xfId="24969"/>
    <cellStyle name="Normal 3 30 20 2 3" xfId="24970"/>
    <cellStyle name="Normal 3 30 20 3" xfId="24971"/>
    <cellStyle name="Normal 3 30 20 3 2" xfId="24972"/>
    <cellStyle name="Normal 3 30 20 3 3" xfId="24973"/>
    <cellStyle name="Normal 3 30 20 4" xfId="24974"/>
    <cellStyle name="Normal 3 30 20 5" xfId="24975"/>
    <cellStyle name="Normal 3 30 21" xfId="24976"/>
    <cellStyle name="Normal 3 30 21 2" xfId="24977"/>
    <cellStyle name="Normal 3 30 21 2 2" xfId="24978"/>
    <cellStyle name="Normal 3 30 21 2 3" xfId="24979"/>
    <cellStyle name="Normal 3 30 21 3" xfId="24980"/>
    <cellStyle name="Normal 3 30 21 3 2" xfId="24981"/>
    <cellStyle name="Normal 3 30 21 3 3" xfId="24982"/>
    <cellStyle name="Normal 3 30 21 4" xfId="24983"/>
    <cellStyle name="Normal 3 30 21 5" xfId="24984"/>
    <cellStyle name="Normal 3 30 22" xfId="24985"/>
    <cellStyle name="Normal 3 30 22 2" xfId="24986"/>
    <cellStyle name="Normal 3 30 22 2 2" xfId="24987"/>
    <cellStyle name="Normal 3 30 22 2 3" xfId="24988"/>
    <cellStyle name="Normal 3 30 22 3" xfId="24989"/>
    <cellStyle name="Normal 3 30 22 3 2" xfId="24990"/>
    <cellStyle name="Normal 3 30 22 3 3" xfId="24991"/>
    <cellStyle name="Normal 3 30 22 4" xfId="24992"/>
    <cellStyle name="Normal 3 30 22 5" xfId="24993"/>
    <cellStyle name="Normal 3 30 23" xfId="24994"/>
    <cellStyle name="Normal 3 30 23 2" xfId="24995"/>
    <cellStyle name="Normal 3 30 23 2 2" xfId="24996"/>
    <cellStyle name="Normal 3 30 23 2 3" xfId="24997"/>
    <cellStyle name="Normal 3 30 23 3" xfId="24998"/>
    <cellStyle name="Normal 3 30 23 3 2" xfId="24999"/>
    <cellStyle name="Normal 3 30 23 3 3" xfId="25000"/>
    <cellStyle name="Normal 3 30 23 4" xfId="25001"/>
    <cellStyle name="Normal 3 30 23 5" xfId="25002"/>
    <cellStyle name="Normal 3 30 24" xfId="25003"/>
    <cellStyle name="Normal 3 30 24 2" xfId="25004"/>
    <cellStyle name="Normal 3 30 24 3" xfId="25005"/>
    <cellStyle name="Normal 3 30 25" xfId="25006"/>
    <cellStyle name="Normal 3 30 25 2" xfId="25007"/>
    <cellStyle name="Normal 3 30 25 3" xfId="25008"/>
    <cellStyle name="Normal 3 30 26" xfId="25009"/>
    <cellStyle name="Normal 3 30 27" xfId="25010"/>
    <cellStyle name="Normal 3 30 3" xfId="25011"/>
    <cellStyle name="Normal 3 30 3 2" xfId="25012"/>
    <cellStyle name="Normal 3 30 3 2 2" xfId="25013"/>
    <cellStyle name="Normal 3 30 3 2 3" xfId="25014"/>
    <cellStyle name="Normal 3 30 3 3" xfId="25015"/>
    <cellStyle name="Normal 3 30 3 3 2" xfId="25016"/>
    <cellStyle name="Normal 3 30 3 3 3" xfId="25017"/>
    <cellStyle name="Normal 3 30 3 4" xfId="25018"/>
    <cellStyle name="Normal 3 30 3 5" xfId="25019"/>
    <cellStyle name="Normal 3 30 4" xfId="25020"/>
    <cellStyle name="Normal 3 30 4 2" xfId="25021"/>
    <cellStyle name="Normal 3 30 4 2 2" xfId="25022"/>
    <cellStyle name="Normal 3 30 4 2 3" xfId="25023"/>
    <cellStyle name="Normal 3 30 4 3" xfId="25024"/>
    <cellStyle name="Normal 3 30 4 3 2" xfId="25025"/>
    <cellStyle name="Normal 3 30 4 3 3" xfId="25026"/>
    <cellStyle name="Normal 3 30 4 4" xfId="25027"/>
    <cellStyle name="Normal 3 30 4 5" xfId="25028"/>
    <cellStyle name="Normal 3 30 5" xfId="25029"/>
    <cellStyle name="Normal 3 30 5 2" xfId="25030"/>
    <cellStyle name="Normal 3 30 5 2 2" xfId="25031"/>
    <cellStyle name="Normal 3 30 5 2 3" xfId="25032"/>
    <cellStyle name="Normal 3 30 5 3" xfId="25033"/>
    <cellStyle name="Normal 3 30 5 3 2" xfId="25034"/>
    <cellStyle name="Normal 3 30 5 3 3" xfId="25035"/>
    <cellStyle name="Normal 3 30 5 4" xfId="25036"/>
    <cellStyle name="Normal 3 30 5 5" xfId="25037"/>
    <cellStyle name="Normal 3 30 6" xfId="25038"/>
    <cellStyle name="Normal 3 30 6 2" xfId="25039"/>
    <cellStyle name="Normal 3 30 6 2 2" xfId="25040"/>
    <cellStyle name="Normal 3 30 6 2 3" xfId="25041"/>
    <cellStyle name="Normal 3 30 6 3" xfId="25042"/>
    <cellStyle name="Normal 3 30 6 3 2" xfId="25043"/>
    <cellStyle name="Normal 3 30 6 3 3" xfId="25044"/>
    <cellStyle name="Normal 3 30 6 4" xfId="25045"/>
    <cellStyle name="Normal 3 30 6 5" xfId="25046"/>
    <cellStyle name="Normal 3 30 7" xfId="25047"/>
    <cellStyle name="Normal 3 30 7 2" xfId="25048"/>
    <cellStyle name="Normal 3 30 7 2 2" xfId="25049"/>
    <cellStyle name="Normal 3 30 7 2 3" xfId="25050"/>
    <cellStyle name="Normal 3 30 7 3" xfId="25051"/>
    <cellStyle name="Normal 3 30 7 3 2" xfId="25052"/>
    <cellStyle name="Normal 3 30 7 3 3" xfId="25053"/>
    <cellStyle name="Normal 3 30 7 4" xfId="25054"/>
    <cellStyle name="Normal 3 30 7 5" xfId="25055"/>
    <cellStyle name="Normal 3 30 8" xfId="25056"/>
    <cellStyle name="Normal 3 30 8 2" xfId="25057"/>
    <cellStyle name="Normal 3 30 8 2 2" xfId="25058"/>
    <cellStyle name="Normal 3 30 8 2 3" xfId="25059"/>
    <cellStyle name="Normal 3 30 8 3" xfId="25060"/>
    <cellStyle name="Normal 3 30 8 3 2" xfId="25061"/>
    <cellStyle name="Normal 3 30 8 3 3" xfId="25062"/>
    <cellStyle name="Normal 3 30 8 4" xfId="25063"/>
    <cellStyle name="Normal 3 30 8 5" xfId="25064"/>
    <cellStyle name="Normal 3 30 9" xfId="25065"/>
    <cellStyle name="Normal 3 30 9 2" xfId="25066"/>
    <cellStyle name="Normal 3 30 9 2 2" xfId="25067"/>
    <cellStyle name="Normal 3 30 9 2 3" xfId="25068"/>
    <cellStyle name="Normal 3 30 9 3" xfId="25069"/>
    <cellStyle name="Normal 3 30 9 3 2" xfId="25070"/>
    <cellStyle name="Normal 3 30 9 3 3" xfId="25071"/>
    <cellStyle name="Normal 3 30 9 4" xfId="25072"/>
    <cellStyle name="Normal 3 30 9 5" xfId="25073"/>
    <cellStyle name="Normal 3 31" xfId="25074"/>
    <cellStyle name="Normal 3 31 10" xfId="25075"/>
    <cellStyle name="Normal 3 31 10 2" xfId="25076"/>
    <cellStyle name="Normal 3 31 10 2 2" xfId="25077"/>
    <cellStyle name="Normal 3 31 10 2 3" xfId="25078"/>
    <cellStyle name="Normal 3 31 10 3" xfId="25079"/>
    <cellStyle name="Normal 3 31 10 3 2" xfId="25080"/>
    <cellStyle name="Normal 3 31 10 3 3" xfId="25081"/>
    <cellStyle name="Normal 3 31 10 4" xfId="25082"/>
    <cellStyle name="Normal 3 31 10 5" xfId="25083"/>
    <cellStyle name="Normal 3 31 11" xfId="25084"/>
    <cellStyle name="Normal 3 31 11 2" xfId="25085"/>
    <cellStyle name="Normal 3 31 11 2 2" xfId="25086"/>
    <cellStyle name="Normal 3 31 11 2 3" xfId="25087"/>
    <cellStyle name="Normal 3 31 11 3" xfId="25088"/>
    <cellStyle name="Normal 3 31 11 3 2" xfId="25089"/>
    <cellStyle name="Normal 3 31 11 3 3" xfId="25090"/>
    <cellStyle name="Normal 3 31 11 4" xfId="25091"/>
    <cellStyle name="Normal 3 31 11 5" xfId="25092"/>
    <cellStyle name="Normal 3 31 12" xfId="25093"/>
    <cellStyle name="Normal 3 31 12 2" xfId="25094"/>
    <cellStyle name="Normal 3 31 12 2 2" xfId="25095"/>
    <cellStyle name="Normal 3 31 12 2 3" xfId="25096"/>
    <cellStyle name="Normal 3 31 12 3" xfId="25097"/>
    <cellStyle name="Normal 3 31 12 3 2" xfId="25098"/>
    <cellStyle name="Normal 3 31 12 3 3" xfId="25099"/>
    <cellStyle name="Normal 3 31 12 4" xfId="25100"/>
    <cellStyle name="Normal 3 31 12 5" xfId="25101"/>
    <cellStyle name="Normal 3 31 13" xfId="25102"/>
    <cellStyle name="Normal 3 31 13 2" xfId="25103"/>
    <cellStyle name="Normal 3 31 13 2 2" xfId="25104"/>
    <cellStyle name="Normal 3 31 13 2 3" xfId="25105"/>
    <cellStyle name="Normal 3 31 13 3" xfId="25106"/>
    <cellStyle name="Normal 3 31 13 3 2" xfId="25107"/>
    <cellStyle name="Normal 3 31 13 3 3" xfId="25108"/>
    <cellStyle name="Normal 3 31 13 4" xfId="25109"/>
    <cellStyle name="Normal 3 31 13 5" xfId="25110"/>
    <cellStyle name="Normal 3 31 14" xfId="25111"/>
    <cellStyle name="Normal 3 31 14 2" xfId="25112"/>
    <cellStyle name="Normal 3 31 14 2 2" xfId="25113"/>
    <cellStyle name="Normal 3 31 14 2 3" xfId="25114"/>
    <cellStyle name="Normal 3 31 14 3" xfId="25115"/>
    <cellStyle name="Normal 3 31 14 3 2" xfId="25116"/>
    <cellStyle name="Normal 3 31 14 3 3" xfId="25117"/>
    <cellStyle name="Normal 3 31 14 4" xfId="25118"/>
    <cellStyle name="Normal 3 31 14 5" xfId="25119"/>
    <cellStyle name="Normal 3 31 15" xfId="25120"/>
    <cellStyle name="Normal 3 31 15 2" xfId="25121"/>
    <cellStyle name="Normal 3 31 15 2 2" xfId="25122"/>
    <cellStyle name="Normal 3 31 15 2 3" xfId="25123"/>
    <cellStyle name="Normal 3 31 15 3" xfId="25124"/>
    <cellStyle name="Normal 3 31 15 3 2" xfId="25125"/>
    <cellStyle name="Normal 3 31 15 3 3" xfId="25126"/>
    <cellStyle name="Normal 3 31 15 4" xfId="25127"/>
    <cellStyle name="Normal 3 31 15 5" xfId="25128"/>
    <cellStyle name="Normal 3 31 16" xfId="25129"/>
    <cellStyle name="Normal 3 31 16 2" xfId="25130"/>
    <cellStyle name="Normal 3 31 16 2 2" xfId="25131"/>
    <cellStyle name="Normal 3 31 16 2 3" xfId="25132"/>
    <cellStyle name="Normal 3 31 16 3" xfId="25133"/>
    <cellStyle name="Normal 3 31 16 3 2" xfId="25134"/>
    <cellStyle name="Normal 3 31 16 3 3" xfId="25135"/>
    <cellStyle name="Normal 3 31 16 4" xfId="25136"/>
    <cellStyle name="Normal 3 31 16 5" xfId="25137"/>
    <cellStyle name="Normal 3 31 17" xfId="25138"/>
    <cellStyle name="Normal 3 31 17 2" xfId="25139"/>
    <cellStyle name="Normal 3 31 17 2 2" xfId="25140"/>
    <cellStyle name="Normal 3 31 17 2 3" xfId="25141"/>
    <cellStyle name="Normal 3 31 17 3" xfId="25142"/>
    <cellStyle name="Normal 3 31 17 3 2" xfId="25143"/>
    <cellStyle name="Normal 3 31 17 3 3" xfId="25144"/>
    <cellStyle name="Normal 3 31 17 4" xfId="25145"/>
    <cellStyle name="Normal 3 31 17 5" xfId="25146"/>
    <cellStyle name="Normal 3 31 18" xfId="25147"/>
    <cellStyle name="Normal 3 31 18 2" xfId="25148"/>
    <cellStyle name="Normal 3 31 18 2 2" xfId="25149"/>
    <cellStyle name="Normal 3 31 18 2 3" xfId="25150"/>
    <cellStyle name="Normal 3 31 18 3" xfId="25151"/>
    <cellStyle name="Normal 3 31 18 3 2" xfId="25152"/>
    <cellStyle name="Normal 3 31 18 3 3" xfId="25153"/>
    <cellStyle name="Normal 3 31 18 4" xfId="25154"/>
    <cellStyle name="Normal 3 31 18 5" xfId="25155"/>
    <cellStyle name="Normal 3 31 19" xfId="25156"/>
    <cellStyle name="Normal 3 31 19 2" xfId="25157"/>
    <cellStyle name="Normal 3 31 19 2 2" xfId="25158"/>
    <cellStyle name="Normal 3 31 19 2 3" xfId="25159"/>
    <cellStyle name="Normal 3 31 19 3" xfId="25160"/>
    <cellStyle name="Normal 3 31 19 3 2" xfId="25161"/>
    <cellStyle name="Normal 3 31 19 3 3" xfId="25162"/>
    <cellStyle name="Normal 3 31 19 4" xfId="25163"/>
    <cellStyle name="Normal 3 31 19 5" xfId="25164"/>
    <cellStyle name="Normal 3 31 2" xfId="25165"/>
    <cellStyle name="Normal 3 31 2 2" xfId="25166"/>
    <cellStyle name="Normal 3 31 2 2 2" xfId="25167"/>
    <cellStyle name="Normal 3 31 2 2 3" xfId="25168"/>
    <cellStyle name="Normal 3 31 2 3" xfId="25169"/>
    <cellStyle name="Normal 3 31 2 3 2" xfId="25170"/>
    <cellStyle name="Normal 3 31 2 3 3" xfId="25171"/>
    <cellStyle name="Normal 3 31 2 4" xfId="25172"/>
    <cellStyle name="Normal 3 31 2 5" xfId="25173"/>
    <cellStyle name="Normal 3 31 20" xfId="25174"/>
    <cellStyle name="Normal 3 31 20 2" xfId="25175"/>
    <cellStyle name="Normal 3 31 20 2 2" xfId="25176"/>
    <cellStyle name="Normal 3 31 20 2 3" xfId="25177"/>
    <cellStyle name="Normal 3 31 20 3" xfId="25178"/>
    <cellStyle name="Normal 3 31 20 3 2" xfId="25179"/>
    <cellStyle name="Normal 3 31 20 3 3" xfId="25180"/>
    <cellStyle name="Normal 3 31 20 4" xfId="25181"/>
    <cellStyle name="Normal 3 31 20 5" xfId="25182"/>
    <cellStyle name="Normal 3 31 21" xfId="25183"/>
    <cellStyle name="Normal 3 31 21 2" xfId="25184"/>
    <cellStyle name="Normal 3 31 21 2 2" xfId="25185"/>
    <cellStyle name="Normal 3 31 21 2 3" xfId="25186"/>
    <cellStyle name="Normal 3 31 21 3" xfId="25187"/>
    <cellStyle name="Normal 3 31 21 3 2" xfId="25188"/>
    <cellStyle name="Normal 3 31 21 3 3" xfId="25189"/>
    <cellStyle name="Normal 3 31 21 4" xfId="25190"/>
    <cellStyle name="Normal 3 31 21 5" xfId="25191"/>
    <cellStyle name="Normal 3 31 22" xfId="25192"/>
    <cellStyle name="Normal 3 31 22 2" xfId="25193"/>
    <cellStyle name="Normal 3 31 22 2 2" xfId="25194"/>
    <cellStyle name="Normal 3 31 22 2 3" xfId="25195"/>
    <cellStyle name="Normal 3 31 22 3" xfId="25196"/>
    <cellStyle name="Normal 3 31 22 3 2" xfId="25197"/>
    <cellStyle name="Normal 3 31 22 3 3" xfId="25198"/>
    <cellStyle name="Normal 3 31 22 4" xfId="25199"/>
    <cellStyle name="Normal 3 31 22 5" xfId="25200"/>
    <cellStyle name="Normal 3 31 23" xfId="25201"/>
    <cellStyle name="Normal 3 31 23 2" xfId="25202"/>
    <cellStyle name="Normal 3 31 23 2 2" xfId="25203"/>
    <cellStyle name="Normal 3 31 23 2 3" xfId="25204"/>
    <cellStyle name="Normal 3 31 23 3" xfId="25205"/>
    <cellStyle name="Normal 3 31 23 3 2" xfId="25206"/>
    <cellStyle name="Normal 3 31 23 3 3" xfId="25207"/>
    <cellStyle name="Normal 3 31 23 4" xfId="25208"/>
    <cellStyle name="Normal 3 31 23 5" xfId="25209"/>
    <cellStyle name="Normal 3 31 24" xfId="25210"/>
    <cellStyle name="Normal 3 31 24 2" xfId="25211"/>
    <cellStyle name="Normal 3 31 24 3" xfId="25212"/>
    <cellStyle name="Normal 3 31 25" xfId="25213"/>
    <cellStyle name="Normal 3 31 25 2" xfId="25214"/>
    <cellStyle name="Normal 3 31 25 3" xfId="25215"/>
    <cellStyle name="Normal 3 31 26" xfId="25216"/>
    <cellStyle name="Normal 3 31 27" xfId="25217"/>
    <cellStyle name="Normal 3 31 3" xfId="25218"/>
    <cellStyle name="Normal 3 31 3 2" xfId="25219"/>
    <cellStyle name="Normal 3 31 3 2 2" xfId="25220"/>
    <cellStyle name="Normal 3 31 3 2 3" xfId="25221"/>
    <cellStyle name="Normal 3 31 3 3" xfId="25222"/>
    <cellStyle name="Normal 3 31 3 3 2" xfId="25223"/>
    <cellStyle name="Normal 3 31 3 3 3" xfId="25224"/>
    <cellStyle name="Normal 3 31 3 4" xfId="25225"/>
    <cellStyle name="Normal 3 31 3 5" xfId="25226"/>
    <cellStyle name="Normal 3 31 4" xfId="25227"/>
    <cellStyle name="Normal 3 31 4 2" xfId="25228"/>
    <cellStyle name="Normal 3 31 4 2 2" xfId="25229"/>
    <cellStyle name="Normal 3 31 4 2 3" xfId="25230"/>
    <cellStyle name="Normal 3 31 4 3" xfId="25231"/>
    <cellStyle name="Normal 3 31 4 3 2" xfId="25232"/>
    <cellStyle name="Normal 3 31 4 3 3" xfId="25233"/>
    <cellStyle name="Normal 3 31 4 4" xfId="25234"/>
    <cellStyle name="Normal 3 31 4 5" xfId="25235"/>
    <cellStyle name="Normal 3 31 5" xfId="25236"/>
    <cellStyle name="Normal 3 31 5 2" xfId="25237"/>
    <cellStyle name="Normal 3 31 5 2 2" xfId="25238"/>
    <cellStyle name="Normal 3 31 5 2 3" xfId="25239"/>
    <cellStyle name="Normal 3 31 5 3" xfId="25240"/>
    <cellStyle name="Normal 3 31 5 3 2" xfId="25241"/>
    <cellStyle name="Normal 3 31 5 3 3" xfId="25242"/>
    <cellStyle name="Normal 3 31 5 4" xfId="25243"/>
    <cellStyle name="Normal 3 31 5 5" xfId="25244"/>
    <cellStyle name="Normal 3 31 6" xfId="25245"/>
    <cellStyle name="Normal 3 31 6 2" xfId="25246"/>
    <cellStyle name="Normal 3 31 6 2 2" xfId="25247"/>
    <cellStyle name="Normal 3 31 6 2 3" xfId="25248"/>
    <cellStyle name="Normal 3 31 6 3" xfId="25249"/>
    <cellStyle name="Normal 3 31 6 3 2" xfId="25250"/>
    <cellStyle name="Normal 3 31 6 3 3" xfId="25251"/>
    <cellStyle name="Normal 3 31 6 4" xfId="25252"/>
    <cellStyle name="Normal 3 31 6 5" xfId="25253"/>
    <cellStyle name="Normal 3 31 7" xfId="25254"/>
    <cellStyle name="Normal 3 31 7 2" xfId="25255"/>
    <cellStyle name="Normal 3 31 7 2 2" xfId="25256"/>
    <cellStyle name="Normal 3 31 7 2 3" xfId="25257"/>
    <cellStyle name="Normal 3 31 7 3" xfId="25258"/>
    <cellStyle name="Normal 3 31 7 3 2" xfId="25259"/>
    <cellStyle name="Normal 3 31 7 3 3" xfId="25260"/>
    <cellStyle name="Normal 3 31 7 4" xfId="25261"/>
    <cellStyle name="Normal 3 31 7 5" xfId="25262"/>
    <cellStyle name="Normal 3 31 8" xfId="25263"/>
    <cellStyle name="Normal 3 31 8 2" xfId="25264"/>
    <cellStyle name="Normal 3 31 8 2 2" xfId="25265"/>
    <cellStyle name="Normal 3 31 8 2 3" xfId="25266"/>
    <cellStyle name="Normal 3 31 8 3" xfId="25267"/>
    <cellStyle name="Normal 3 31 8 3 2" xfId="25268"/>
    <cellStyle name="Normal 3 31 8 3 3" xfId="25269"/>
    <cellStyle name="Normal 3 31 8 4" xfId="25270"/>
    <cellStyle name="Normal 3 31 8 5" xfId="25271"/>
    <cellStyle name="Normal 3 31 9" xfId="25272"/>
    <cellStyle name="Normal 3 31 9 2" xfId="25273"/>
    <cellStyle name="Normal 3 31 9 2 2" xfId="25274"/>
    <cellStyle name="Normal 3 31 9 2 3" xfId="25275"/>
    <cellStyle name="Normal 3 31 9 3" xfId="25276"/>
    <cellStyle name="Normal 3 31 9 3 2" xfId="25277"/>
    <cellStyle name="Normal 3 31 9 3 3" xfId="25278"/>
    <cellStyle name="Normal 3 31 9 4" xfId="25279"/>
    <cellStyle name="Normal 3 31 9 5" xfId="25280"/>
    <cellStyle name="Normal 3 32" xfId="25281"/>
    <cellStyle name="Normal 3 32 10" xfId="25282"/>
    <cellStyle name="Normal 3 32 10 2" xfId="25283"/>
    <cellStyle name="Normal 3 32 10 2 2" xfId="25284"/>
    <cellStyle name="Normal 3 32 10 2 3" xfId="25285"/>
    <cellStyle name="Normal 3 32 10 3" xfId="25286"/>
    <cellStyle name="Normal 3 32 10 3 2" xfId="25287"/>
    <cellStyle name="Normal 3 32 10 3 3" xfId="25288"/>
    <cellStyle name="Normal 3 32 10 4" xfId="25289"/>
    <cellStyle name="Normal 3 32 10 5" xfId="25290"/>
    <cellStyle name="Normal 3 32 11" xfId="25291"/>
    <cellStyle name="Normal 3 32 11 2" xfId="25292"/>
    <cellStyle name="Normal 3 32 11 2 2" xfId="25293"/>
    <cellStyle name="Normal 3 32 11 2 3" xfId="25294"/>
    <cellStyle name="Normal 3 32 11 3" xfId="25295"/>
    <cellStyle name="Normal 3 32 11 3 2" xfId="25296"/>
    <cellStyle name="Normal 3 32 11 3 3" xfId="25297"/>
    <cellStyle name="Normal 3 32 11 4" xfId="25298"/>
    <cellStyle name="Normal 3 32 11 5" xfId="25299"/>
    <cellStyle name="Normal 3 32 12" xfId="25300"/>
    <cellStyle name="Normal 3 32 12 2" xfId="25301"/>
    <cellStyle name="Normal 3 32 12 2 2" xfId="25302"/>
    <cellStyle name="Normal 3 32 12 2 3" xfId="25303"/>
    <cellStyle name="Normal 3 32 12 3" xfId="25304"/>
    <cellStyle name="Normal 3 32 12 3 2" xfId="25305"/>
    <cellStyle name="Normal 3 32 12 3 3" xfId="25306"/>
    <cellStyle name="Normal 3 32 12 4" xfId="25307"/>
    <cellStyle name="Normal 3 32 12 5" xfId="25308"/>
    <cellStyle name="Normal 3 32 13" xfId="25309"/>
    <cellStyle name="Normal 3 32 13 2" xfId="25310"/>
    <cellStyle name="Normal 3 32 13 2 2" xfId="25311"/>
    <cellStyle name="Normal 3 32 13 2 3" xfId="25312"/>
    <cellStyle name="Normal 3 32 13 3" xfId="25313"/>
    <cellStyle name="Normal 3 32 13 3 2" xfId="25314"/>
    <cellStyle name="Normal 3 32 13 3 3" xfId="25315"/>
    <cellStyle name="Normal 3 32 13 4" xfId="25316"/>
    <cellStyle name="Normal 3 32 13 5" xfId="25317"/>
    <cellStyle name="Normal 3 32 14" xfId="25318"/>
    <cellStyle name="Normal 3 32 14 2" xfId="25319"/>
    <cellStyle name="Normal 3 32 14 2 2" xfId="25320"/>
    <cellStyle name="Normal 3 32 14 2 3" xfId="25321"/>
    <cellStyle name="Normal 3 32 14 3" xfId="25322"/>
    <cellStyle name="Normal 3 32 14 3 2" xfId="25323"/>
    <cellStyle name="Normal 3 32 14 3 3" xfId="25324"/>
    <cellStyle name="Normal 3 32 14 4" xfId="25325"/>
    <cellStyle name="Normal 3 32 14 5" xfId="25326"/>
    <cellStyle name="Normal 3 32 15" xfId="25327"/>
    <cellStyle name="Normal 3 32 15 2" xfId="25328"/>
    <cellStyle name="Normal 3 32 15 2 2" xfId="25329"/>
    <cellStyle name="Normal 3 32 15 2 3" xfId="25330"/>
    <cellStyle name="Normal 3 32 15 3" xfId="25331"/>
    <cellStyle name="Normal 3 32 15 3 2" xfId="25332"/>
    <cellStyle name="Normal 3 32 15 3 3" xfId="25333"/>
    <cellStyle name="Normal 3 32 15 4" xfId="25334"/>
    <cellStyle name="Normal 3 32 15 5" xfId="25335"/>
    <cellStyle name="Normal 3 32 16" xfId="25336"/>
    <cellStyle name="Normal 3 32 16 2" xfId="25337"/>
    <cellStyle name="Normal 3 32 16 2 2" xfId="25338"/>
    <cellStyle name="Normal 3 32 16 2 3" xfId="25339"/>
    <cellStyle name="Normal 3 32 16 3" xfId="25340"/>
    <cellStyle name="Normal 3 32 16 3 2" xfId="25341"/>
    <cellStyle name="Normal 3 32 16 3 3" xfId="25342"/>
    <cellStyle name="Normal 3 32 16 4" xfId="25343"/>
    <cellStyle name="Normal 3 32 16 5" xfId="25344"/>
    <cellStyle name="Normal 3 32 17" xfId="25345"/>
    <cellStyle name="Normal 3 32 17 2" xfId="25346"/>
    <cellStyle name="Normal 3 32 17 2 2" xfId="25347"/>
    <cellStyle name="Normal 3 32 17 2 3" xfId="25348"/>
    <cellStyle name="Normal 3 32 17 3" xfId="25349"/>
    <cellStyle name="Normal 3 32 17 3 2" xfId="25350"/>
    <cellStyle name="Normal 3 32 17 3 3" xfId="25351"/>
    <cellStyle name="Normal 3 32 17 4" xfId="25352"/>
    <cellStyle name="Normal 3 32 17 5" xfId="25353"/>
    <cellStyle name="Normal 3 32 18" xfId="25354"/>
    <cellStyle name="Normal 3 32 18 2" xfId="25355"/>
    <cellStyle name="Normal 3 32 18 2 2" xfId="25356"/>
    <cellStyle name="Normal 3 32 18 2 3" xfId="25357"/>
    <cellStyle name="Normal 3 32 18 3" xfId="25358"/>
    <cellStyle name="Normal 3 32 18 3 2" xfId="25359"/>
    <cellStyle name="Normal 3 32 18 3 3" xfId="25360"/>
    <cellStyle name="Normal 3 32 18 4" xfId="25361"/>
    <cellStyle name="Normal 3 32 18 5" xfId="25362"/>
    <cellStyle name="Normal 3 32 19" xfId="25363"/>
    <cellStyle name="Normal 3 32 19 2" xfId="25364"/>
    <cellStyle name="Normal 3 32 19 2 2" xfId="25365"/>
    <cellStyle name="Normal 3 32 19 2 3" xfId="25366"/>
    <cellStyle name="Normal 3 32 19 3" xfId="25367"/>
    <cellStyle name="Normal 3 32 19 3 2" xfId="25368"/>
    <cellStyle name="Normal 3 32 19 3 3" xfId="25369"/>
    <cellStyle name="Normal 3 32 19 4" xfId="25370"/>
    <cellStyle name="Normal 3 32 19 5" xfId="25371"/>
    <cellStyle name="Normal 3 32 2" xfId="25372"/>
    <cellStyle name="Normal 3 32 2 2" xfId="25373"/>
    <cellStyle name="Normal 3 32 2 2 2" xfId="25374"/>
    <cellStyle name="Normal 3 32 2 2 3" xfId="25375"/>
    <cellStyle name="Normal 3 32 2 3" xfId="25376"/>
    <cellStyle name="Normal 3 32 2 3 2" xfId="25377"/>
    <cellStyle name="Normal 3 32 2 3 3" xfId="25378"/>
    <cellStyle name="Normal 3 32 2 4" xfId="25379"/>
    <cellStyle name="Normal 3 32 2 5" xfId="25380"/>
    <cellStyle name="Normal 3 32 20" xfId="25381"/>
    <cellStyle name="Normal 3 32 20 2" xfId="25382"/>
    <cellStyle name="Normal 3 32 20 2 2" xfId="25383"/>
    <cellStyle name="Normal 3 32 20 2 3" xfId="25384"/>
    <cellStyle name="Normal 3 32 20 3" xfId="25385"/>
    <cellStyle name="Normal 3 32 20 3 2" xfId="25386"/>
    <cellStyle name="Normal 3 32 20 3 3" xfId="25387"/>
    <cellStyle name="Normal 3 32 20 4" xfId="25388"/>
    <cellStyle name="Normal 3 32 20 5" xfId="25389"/>
    <cellStyle name="Normal 3 32 21" xfId="25390"/>
    <cellStyle name="Normal 3 32 21 2" xfId="25391"/>
    <cellStyle name="Normal 3 32 21 2 2" xfId="25392"/>
    <cellStyle name="Normal 3 32 21 2 3" xfId="25393"/>
    <cellStyle name="Normal 3 32 21 3" xfId="25394"/>
    <cellStyle name="Normal 3 32 21 3 2" xfId="25395"/>
    <cellStyle name="Normal 3 32 21 3 3" xfId="25396"/>
    <cellStyle name="Normal 3 32 21 4" xfId="25397"/>
    <cellStyle name="Normal 3 32 21 5" xfId="25398"/>
    <cellStyle name="Normal 3 32 22" xfId="25399"/>
    <cellStyle name="Normal 3 32 22 2" xfId="25400"/>
    <cellStyle name="Normal 3 32 22 2 2" xfId="25401"/>
    <cellStyle name="Normal 3 32 22 2 3" xfId="25402"/>
    <cellStyle name="Normal 3 32 22 3" xfId="25403"/>
    <cellStyle name="Normal 3 32 22 3 2" xfId="25404"/>
    <cellStyle name="Normal 3 32 22 3 3" xfId="25405"/>
    <cellStyle name="Normal 3 32 22 4" xfId="25406"/>
    <cellStyle name="Normal 3 32 22 5" xfId="25407"/>
    <cellStyle name="Normal 3 32 23" xfId="25408"/>
    <cellStyle name="Normal 3 32 23 2" xfId="25409"/>
    <cellStyle name="Normal 3 32 23 2 2" xfId="25410"/>
    <cellStyle name="Normal 3 32 23 2 3" xfId="25411"/>
    <cellStyle name="Normal 3 32 23 3" xfId="25412"/>
    <cellStyle name="Normal 3 32 23 3 2" xfId="25413"/>
    <cellStyle name="Normal 3 32 23 3 3" xfId="25414"/>
    <cellStyle name="Normal 3 32 23 4" xfId="25415"/>
    <cellStyle name="Normal 3 32 23 5" xfId="25416"/>
    <cellStyle name="Normal 3 32 24" xfId="25417"/>
    <cellStyle name="Normal 3 32 24 2" xfId="25418"/>
    <cellStyle name="Normal 3 32 24 3" xfId="25419"/>
    <cellStyle name="Normal 3 32 25" xfId="25420"/>
    <cellStyle name="Normal 3 32 25 2" xfId="25421"/>
    <cellStyle name="Normal 3 32 25 3" xfId="25422"/>
    <cellStyle name="Normal 3 32 26" xfId="25423"/>
    <cellStyle name="Normal 3 32 27" xfId="25424"/>
    <cellStyle name="Normal 3 32 3" xfId="25425"/>
    <cellStyle name="Normal 3 32 3 2" xfId="25426"/>
    <cellStyle name="Normal 3 32 3 2 2" xfId="25427"/>
    <cellStyle name="Normal 3 32 3 2 3" xfId="25428"/>
    <cellStyle name="Normal 3 32 3 3" xfId="25429"/>
    <cellStyle name="Normal 3 32 3 3 2" xfId="25430"/>
    <cellStyle name="Normal 3 32 3 3 3" xfId="25431"/>
    <cellStyle name="Normal 3 32 3 4" xfId="25432"/>
    <cellStyle name="Normal 3 32 3 5" xfId="25433"/>
    <cellStyle name="Normal 3 32 4" xfId="25434"/>
    <cellStyle name="Normal 3 32 4 2" xfId="25435"/>
    <cellStyle name="Normal 3 32 4 2 2" xfId="25436"/>
    <cellStyle name="Normal 3 32 4 2 3" xfId="25437"/>
    <cellStyle name="Normal 3 32 4 3" xfId="25438"/>
    <cellStyle name="Normal 3 32 4 3 2" xfId="25439"/>
    <cellStyle name="Normal 3 32 4 3 3" xfId="25440"/>
    <cellStyle name="Normal 3 32 4 4" xfId="25441"/>
    <cellStyle name="Normal 3 32 4 5" xfId="25442"/>
    <cellStyle name="Normal 3 32 5" xfId="25443"/>
    <cellStyle name="Normal 3 32 5 2" xfId="25444"/>
    <cellStyle name="Normal 3 32 5 2 2" xfId="25445"/>
    <cellStyle name="Normal 3 32 5 2 3" xfId="25446"/>
    <cellStyle name="Normal 3 32 5 3" xfId="25447"/>
    <cellStyle name="Normal 3 32 5 3 2" xfId="25448"/>
    <cellStyle name="Normal 3 32 5 3 3" xfId="25449"/>
    <cellStyle name="Normal 3 32 5 4" xfId="25450"/>
    <cellStyle name="Normal 3 32 5 5" xfId="25451"/>
    <cellStyle name="Normal 3 32 6" xfId="25452"/>
    <cellStyle name="Normal 3 32 6 2" xfId="25453"/>
    <cellStyle name="Normal 3 32 6 2 2" xfId="25454"/>
    <cellStyle name="Normal 3 32 6 2 3" xfId="25455"/>
    <cellStyle name="Normal 3 32 6 3" xfId="25456"/>
    <cellStyle name="Normal 3 32 6 3 2" xfId="25457"/>
    <cellStyle name="Normal 3 32 6 3 3" xfId="25458"/>
    <cellStyle name="Normal 3 32 6 4" xfId="25459"/>
    <cellStyle name="Normal 3 32 6 5" xfId="25460"/>
    <cellStyle name="Normal 3 32 7" xfId="25461"/>
    <cellStyle name="Normal 3 32 7 2" xfId="25462"/>
    <cellStyle name="Normal 3 32 7 2 2" xfId="25463"/>
    <cellStyle name="Normal 3 32 7 2 3" xfId="25464"/>
    <cellStyle name="Normal 3 32 7 3" xfId="25465"/>
    <cellStyle name="Normal 3 32 7 3 2" xfId="25466"/>
    <cellStyle name="Normal 3 32 7 3 3" xfId="25467"/>
    <cellStyle name="Normal 3 32 7 4" xfId="25468"/>
    <cellStyle name="Normal 3 32 7 5" xfId="25469"/>
    <cellStyle name="Normal 3 32 8" xfId="25470"/>
    <cellStyle name="Normal 3 32 8 2" xfId="25471"/>
    <cellStyle name="Normal 3 32 8 2 2" xfId="25472"/>
    <cellStyle name="Normal 3 32 8 2 3" xfId="25473"/>
    <cellStyle name="Normal 3 32 8 3" xfId="25474"/>
    <cellStyle name="Normal 3 32 8 3 2" xfId="25475"/>
    <cellStyle name="Normal 3 32 8 3 3" xfId="25476"/>
    <cellStyle name="Normal 3 32 8 4" xfId="25477"/>
    <cellStyle name="Normal 3 32 8 5" xfId="25478"/>
    <cellStyle name="Normal 3 32 9" xfId="25479"/>
    <cellStyle name="Normal 3 32 9 2" xfId="25480"/>
    <cellStyle name="Normal 3 32 9 2 2" xfId="25481"/>
    <cellStyle name="Normal 3 32 9 2 3" xfId="25482"/>
    <cellStyle name="Normal 3 32 9 3" xfId="25483"/>
    <cellStyle name="Normal 3 32 9 3 2" xfId="25484"/>
    <cellStyle name="Normal 3 32 9 3 3" xfId="25485"/>
    <cellStyle name="Normal 3 32 9 4" xfId="25486"/>
    <cellStyle name="Normal 3 32 9 5" xfId="25487"/>
    <cellStyle name="Normal 3 33" xfId="25488"/>
    <cellStyle name="Normal 3 33 10" xfId="25489"/>
    <cellStyle name="Normal 3 33 10 2" xfId="25490"/>
    <cellStyle name="Normal 3 33 10 2 2" xfId="25491"/>
    <cellStyle name="Normal 3 33 10 2 3" xfId="25492"/>
    <cellStyle name="Normal 3 33 10 3" xfId="25493"/>
    <cellStyle name="Normal 3 33 10 3 2" xfId="25494"/>
    <cellStyle name="Normal 3 33 10 3 3" xfId="25495"/>
    <cellStyle name="Normal 3 33 10 4" xfId="25496"/>
    <cellStyle name="Normal 3 33 10 5" xfId="25497"/>
    <cellStyle name="Normal 3 33 11" xfId="25498"/>
    <cellStyle name="Normal 3 33 11 2" xfId="25499"/>
    <cellStyle name="Normal 3 33 11 2 2" xfId="25500"/>
    <cellStyle name="Normal 3 33 11 2 3" xfId="25501"/>
    <cellStyle name="Normal 3 33 11 3" xfId="25502"/>
    <cellStyle name="Normal 3 33 11 3 2" xfId="25503"/>
    <cellStyle name="Normal 3 33 11 3 3" xfId="25504"/>
    <cellStyle name="Normal 3 33 11 4" xfId="25505"/>
    <cellStyle name="Normal 3 33 11 5" xfId="25506"/>
    <cellStyle name="Normal 3 33 12" xfId="25507"/>
    <cellStyle name="Normal 3 33 12 2" xfId="25508"/>
    <cellStyle name="Normal 3 33 12 2 2" xfId="25509"/>
    <cellStyle name="Normal 3 33 12 2 3" xfId="25510"/>
    <cellStyle name="Normal 3 33 12 3" xfId="25511"/>
    <cellStyle name="Normal 3 33 12 3 2" xfId="25512"/>
    <cellStyle name="Normal 3 33 12 3 3" xfId="25513"/>
    <cellStyle name="Normal 3 33 12 4" xfId="25514"/>
    <cellStyle name="Normal 3 33 12 5" xfId="25515"/>
    <cellStyle name="Normal 3 33 13" xfId="25516"/>
    <cellStyle name="Normal 3 33 13 2" xfId="25517"/>
    <cellStyle name="Normal 3 33 13 2 2" xfId="25518"/>
    <cellStyle name="Normal 3 33 13 2 3" xfId="25519"/>
    <cellStyle name="Normal 3 33 13 3" xfId="25520"/>
    <cellStyle name="Normal 3 33 13 3 2" xfId="25521"/>
    <cellStyle name="Normal 3 33 13 3 3" xfId="25522"/>
    <cellStyle name="Normal 3 33 13 4" xfId="25523"/>
    <cellStyle name="Normal 3 33 13 5" xfId="25524"/>
    <cellStyle name="Normal 3 33 14" xfId="25525"/>
    <cellStyle name="Normal 3 33 14 2" xfId="25526"/>
    <cellStyle name="Normal 3 33 14 2 2" xfId="25527"/>
    <cellStyle name="Normal 3 33 14 2 3" xfId="25528"/>
    <cellStyle name="Normal 3 33 14 3" xfId="25529"/>
    <cellStyle name="Normal 3 33 14 3 2" xfId="25530"/>
    <cellStyle name="Normal 3 33 14 3 3" xfId="25531"/>
    <cellStyle name="Normal 3 33 14 4" xfId="25532"/>
    <cellStyle name="Normal 3 33 14 5" xfId="25533"/>
    <cellStyle name="Normal 3 33 15" xfId="25534"/>
    <cellStyle name="Normal 3 33 15 2" xfId="25535"/>
    <cellStyle name="Normal 3 33 15 2 2" xfId="25536"/>
    <cellStyle name="Normal 3 33 15 2 3" xfId="25537"/>
    <cellStyle name="Normal 3 33 15 3" xfId="25538"/>
    <cellStyle name="Normal 3 33 15 3 2" xfId="25539"/>
    <cellStyle name="Normal 3 33 15 3 3" xfId="25540"/>
    <cellStyle name="Normal 3 33 15 4" xfId="25541"/>
    <cellStyle name="Normal 3 33 15 5" xfId="25542"/>
    <cellStyle name="Normal 3 33 16" xfId="25543"/>
    <cellStyle name="Normal 3 33 16 2" xfId="25544"/>
    <cellStyle name="Normal 3 33 16 2 2" xfId="25545"/>
    <cellStyle name="Normal 3 33 16 2 3" xfId="25546"/>
    <cellStyle name="Normal 3 33 16 3" xfId="25547"/>
    <cellStyle name="Normal 3 33 16 3 2" xfId="25548"/>
    <cellStyle name="Normal 3 33 16 3 3" xfId="25549"/>
    <cellStyle name="Normal 3 33 16 4" xfId="25550"/>
    <cellStyle name="Normal 3 33 16 5" xfId="25551"/>
    <cellStyle name="Normal 3 33 17" xfId="25552"/>
    <cellStyle name="Normal 3 33 17 2" xfId="25553"/>
    <cellStyle name="Normal 3 33 17 2 2" xfId="25554"/>
    <cellStyle name="Normal 3 33 17 2 3" xfId="25555"/>
    <cellStyle name="Normal 3 33 17 3" xfId="25556"/>
    <cellStyle name="Normal 3 33 17 3 2" xfId="25557"/>
    <cellStyle name="Normal 3 33 17 3 3" xfId="25558"/>
    <cellStyle name="Normal 3 33 17 4" xfId="25559"/>
    <cellStyle name="Normal 3 33 17 5" xfId="25560"/>
    <cellStyle name="Normal 3 33 18" xfId="25561"/>
    <cellStyle name="Normal 3 33 18 2" xfId="25562"/>
    <cellStyle name="Normal 3 33 18 2 2" xfId="25563"/>
    <cellStyle name="Normal 3 33 18 2 3" xfId="25564"/>
    <cellStyle name="Normal 3 33 18 3" xfId="25565"/>
    <cellStyle name="Normal 3 33 18 3 2" xfId="25566"/>
    <cellStyle name="Normal 3 33 18 3 3" xfId="25567"/>
    <cellStyle name="Normal 3 33 18 4" xfId="25568"/>
    <cellStyle name="Normal 3 33 18 5" xfId="25569"/>
    <cellStyle name="Normal 3 33 19" xfId="25570"/>
    <cellStyle name="Normal 3 33 19 2" xfId="25571"/>
    <cellStyle name="Normal 3 33 19 2 2" xfId="25572"/>
    <cellStyle name="Normal 3 33 19 2 3" xfId="25573"/>
    <cellStyle name="Normal 3 33 19 3" xfId="25574"/>
    <cellStyle name="Normal 3 33 19 3 2" xfId="25575"/>
    <cellStyle name="Normal 3 33 19 3 3" xfId="25576"/>
    <cellStyle name="Normal 3 33 19 4" xfId="25577"/>
    <cellStyle name="Normal 3 33 19 5" xfId="25578"/>
    <cellStyle name="Normal 3 33 2" xfId="25579"/>
    <cellStyle name="Normal 3 33 2 2" xfId="25580"/>
    <cellStyle name="Normal 3 33 2 2 2" xfId="25581"/>
    <cellStyle name="Normal 3 33 2 2 3" xfId="25582"/>
    <cellStyle name="Normal 3 33 2 3" xfId="25583"/>
    <cellStyle name="Normal 3 33 2 3 2" xfId="25584"/>
    <cellStyle name="Normal 3 33 2 3 3" xfId="25585"/>
    <cellStyle name="Normal 3 33 2 4" xfId="25586"/>
    <cellStyle name="Normal 3 33 2 5" xfId="25587"/>
    <cellStyle name="Normal 3 33 20" xfId="25588"/>
    <cellStyle name="Normal 3 33 20 2" xfId="25589"/>
    <cellStyle name="Normal 3 33 20 2 2" xfId="25590"/>
    <cellStyle name="Normal 3 33 20 2 3" xfId="25591"/>
    <cellStyle name="Normal 3 33 20 3" xfId="25592"/>
    <cellStyle name="Normal 3 33 20 3 2" xfId="25593"/>
    <cellStyle name="Normal 3 33 20 3 3" xfId="25594"/>
    <cellStyle name="Normal 3 33 20 4" xfId="25595"/>
    <cellStyle name="Normal 3 33 20 5" xfId="25596"/>
    <cellStyle name="Normal 3 33 21" xfId="25597"/>
    <cellStyle name="Normal 3 33 21 2" xfId="25598"/>
    <cellStyle name="Normal 3 33 21 2 2" xfId="25599"/>
    <cellStyle name="Normal 3 33 21 2 3" xfId="25600"/>
    <cellStyle name="Normal 3 33 21 3" xfId="25601"/>
    <cellStyle name="Normal 3 33 21 3 2" xfId="25602"/>
    <cellStyle name="Normal 3 33 21 3 3" xfId="25603"/>
    <cellStyle name="Normal 3 33 21 4" xfId="25604"/>
    <cellStyle name="Normal 3 33 21 5" xfId="25605"/>
    <cellStyle name="Normal 3 33 22" xfId="25606"/>
    <cellStyle name="Normal 3 33 22 2" xfId="25607"/>
    <cellStyle name="Normal 3 33 22 2 2" xfId="25608"/>
    <cellStyle name="Normal 3 33 22 2 3" xfId="25609"/>
    <cellStyle name="Normal 3 33 22 3" xfId="25610"/>
    <cellStyle name="Normal 3 33 22 3 2" xfId="25611"/>
    <cellStyle name="Normal 3 33 22 3 3" xfId="25612"/>
    <cellStyle name="Normal 3 33 22 4" xfId="25613"/>
    <cellStyle name="Normal 3 33 22 5" xfId="25614"/>
    <cellStyle name="Normal 3 33 23" xfId="25615"/>
    <cellStyle name="Normal 3 33 23 2" xfId="25616"/>
    <cellStyle name="Normal 3 33 23 2 2" xfId="25617"/>
    <cellStyle name="Normal 3 33 23 2 3" xfId="25618"/>
    <cellStyle name="Normal 3 33 23 3" xfId="25619"/>
    <cellStyle name="Normal 3 33 23 3 2" xfId="25620"/>
    <cellStyle name="Normal 3 33 23 3 3" xfId="25621"/>
    <cellStyle name="Normal 3 33 23 4" xfId="25622"/>
    <cellStyle name="Normal 3 33 23 5" xfId="25623"/>
    <cellStyle name="Normal 3 33 24" xfId="25624"/>
    <cellStyle name="Normal 3 33 24 2" xfId="25625"/>
    <cellStyle name="Normal 3 33 24 3" xfId="25626"/>
    <cellStyle name="Normal 3 33 25" xfId="25627"/>
    <cellStyle name="Normal 3 33 25 2" xfId="25628"/>
    <cellStyle name="Normal 3 33 25 3" xfId="25629"/>
    <cellStyle name="Normal 3 33 26" xfId="25630"/>
    <cellStyle name="Normal 3 33 27" xfId="25631"/>
    <cellStyle name="Normal 3 33 3" xfId="25632"/>
    <cellStyle name="Normal 3 33 3 2" xfId="25633"/>
    <cellStyle name="Normal 3 33 3 2 2" xfId="25634"/>
    <cellStyle name="Normal 3 33 3 2 3" xfId="25635"/>
    <cellStyle name="Normal 3 33 3 3" xfId="25636"/>
    <cellStyle name="Normal 3 33 3 3 2" xfId="25637"/>
    <cellStyle name="Normal 3 33 3 3 3" xfId="25638"/>
    <cellStyle name="Normal 3 33 3 4" xfId="25639"/>
    <cellStyle name="Normal 3 33 3 5" xfId="25640"/>
    <cellStyle name="Normal 3 33 4" xfId="25641"/>
    <cellStyle name="Normal 3 33 4 2" xfId="25642"/>
    <cellStyle name="Normal 3 33 4 2 2" xfId="25643"/>
    <cellStyle name="Normal 3 33 4 2 3" xfId="25644"/>
    <cellStyle name="Normal 3 33 4 3" xfId="25645"/>
    <cellStyle name="Normal 3 33 4 3 2" xfId="25646"/>
    <cellStyle name="Normal 3 33 4 3 3" xfId="25647"/>
    <cellStyle name="Normal 3 33 4 4" xfId="25648"/>
    <cellStyle name="Normal 3 33 4 5" xfId="25649"/>
    <cellStyle name="Normal 3 33 5" xfId="25650"/>
    <cellStyle name="Normal 3 33 5 2" xfId="25651"/>
    <cellStyle name="Normal 3 33 5 2 2" xfId="25652"/>
    <cellStyle name="Normal 3 33 5 2 3" xfId="25653"/>
    <cellStyle name="Normal 3 33 5 3" xfId="25654"/>
    <cellStyle name="Normal 3 33 5 3 2" xfId="25655"/>
    <cellStyle name="Normal 3 33 5 3 3" xfId="25656"/>
    <cellStyle name="Normal 3 33 5 4" xfId="25657"/>
    <cellStyle name="Normal 3 33 5 5" xfId="25658"/>
    <cellStyle name="Normal 3 33 6" xfId="25659"/>
    <cellStyle name="Normal 3 33 6 2" xfId="25660"/>
    <cellStyle name="Normal 3 33 6 2 2" xfId="25661"/>
    <cellStyle name="Normal 3 33 6 2 3" xfId="25662"/>
    <cellStyle name="Normal 3 33 6 3" xfId="25663"/>
    <cellStyle name="Normal 3 33 6 3 2" xfId="25664"/>
    <cellStyle name="Normal 3 33 6 3 3" xfId="25665"/>
    <cellStyle name="Normal 3 33 6 4" xfId="25666"/>
    <cellStyle name="Normal 3 33 6 5" xfId="25667"/>
    <cellStyle name="Normal 3 33 7" xfId="25668"/>
    <cellStyle name="Normal 3 33 7 2" xfId="25669"/>
    <cellStyle name="Normal 3 33 7 2 2" xfId="25670"/>
    <cellStyle name="Normal 3 33 7 2 3" xfId="25671"/>
    <cellStyle name="Normal 3 33 7 3" xfId="25672"/>
    <cellStyle name="Normal 3 33 7 3 2" xfId="25673"/>
    <cellStyle name="Normal 3 33 7 3 3" xfId="25674"/>
    <cellStyle name="Normal 3 33 7 4" xfId="25675"/>
    <cellStyle name="Normal 3 33 7 5" xfId="25676"/>
    <cellStyle name="Normal 3 33 8" xfId="25677"/>
    <cellStyle name="Normal 3 33 8 2" xfId="25678"/>
    <cellStyle name="Normal 3 33 8 2 2" xfId="25679"/>
    <cellStyle name="Normal 3 33 8 2 3" xfId="25680"/>
    <cellStyle name="Normal 3 33 8 3" xfId="25681"/>
    <cellStyle name="Normal 3 33 8 3 2" xfId="25682"/>
    <cellStyle name="Normal 3 33 8 3 3" xfId="25683"/>
    <cellStyle name="Normal 3 33 8 4" xfId="25684"/>
    <cellStyle name="Normal 3 33 8 5" xfId="25685"/>
    <cellStyle name="Normal 3 33 9" xfId="25686"/>
    <cellStyle name="Normal 3 33 9 2" xfId="25687"/>
    <cellStyle name="Normal 3 33 9 2 2" xfId="25688"/>
    <cellStyle name="Normal 3 33 9 2 3" xfId="25689"/>
    <cellStyle name="Normal 3 33 9 3" xfId="25690"/>
    <cellStyle name="Normal 3 33 9 3 2" xfId="25691"/>
    <cellStyle name="Normal 3 33 9 3 3" xfId="25692"/>
    <cellStyle name="Normal 3 33 9 4" xfId="25693"/>
    <cellStyle name="Normal 3 33 9 5" xfId="25694"/>
    <cellStyle name="Normal 3 34" xfId="25695"/>
    <cellStyle name="Normal 3 34 2" xfId="25696"/>
    <cellStyle name="Normal 3 34 2 2" xfId="25697"/>
    <cellStyle name="Normal 3 34 2 3" xfId="25698"/>
    <cellStyle name="Normal 3 34 3" xfId="25699"/>
    <cellStyle name="Normal 3 34 3 2" xfId="25700"/>
    <cellStyle name="Normal 3 34 3 3" xfId="25701"/>
    <cellStyle name="Normal 3 34 4" xfId="25702"/>
    <cellStyle name="Normal 3 34 5" xfId="25703"/>
    <cellStyle name="Normal 3 35" xfId="25704"/>
    <cellStyle name="Normal 3 35 2" xfId="25705"/>
    <cellStyle name="Normal 3 35 2 2" xfId="25706"/>
    <cellStyle name="Normal 3 35 2 3" xfId="25707"/>
    <cellStyle name="Normal 3 35 3" xfId="25708"/>
    <cellStyle name="Normal 3 35 3 2" xfId="25709"/>
    <cellStyle name="Normal 3 35 3 3" xfId="25710"/>
    <cellStyle name="Normal 3 35 4" xfId="25711"/>
    <cellStyle name="Normal 3 35 5" xfId="25712"/>
    <cellStyle name="Normal 3 36" xfId="25713"/>
    <cellStyle name="Normal 3 36 2" xfId="25714"/>
    <cellStyle name="Normal 3 36 2 2" xfId="25715"/>
    <cellStyle name="Normal 3 36 2 3" xfId="25716"/>
    <cellStyle name="Normal 3 36 3" xfId="25717"/>
    <cellStyle name="Normal 3 36 3 2" xfId="25718"/>
    <cellStyle name="Normal 3 36 3 3" xfId="25719"/>
    <cellStyle name="Normal 3 36 4" xfId="25720"/>
    <cellStyle name="Normal 3 36 5" xfId="25721"/>
    <cellStyle name="Normal 3 37" xfId="25722"/>
    <cellStyle name="Normal 3 37 2" xfId="25723"/>
    <cellStyle name="Normal 3 37 2 2" xfId="25724"/>
    <cellStyle name="Normal 3 37 2 3" xfId="25725"/>
    <cellStyle name="Normal 3 37 3" xfId="25726"/>
    <cellStyle name="Normal 3 37 3 2" xfId="25727"/>
    <cellStyle name="Normal 3 37 3 3" xfId="25728"/>
    <cellStyle name="Normal 3 37 4" xfId="25729"/>
    <cellStyle name="Normal 3 37 5" xfId="25730"/>
    <cellStyle name="Normal 3 38" xfId="25731"/>
    <cellStyle name="Normal 3 38 2" xfId="25732"/>
    <cellStyle name="Normal 3 38 2 2" xfId="25733"/>
    <cellStyle name="Normal 3 38 2 3" xfId="25734"/>
    <cellStyle name="Normal 3 38 3" xfId="25735"/>
    <cellStyle name="Normal 3 38 3 2" xfId="25736"/>
    <cellStyle name="Normal 3 38 3 3" xfId="25737"/>
    <cellStyle name="Normal 3 38 4" xfId="25738"/>
    <cellStyle name="Normal 3 38 5" xfId="25739"/>
    <cellStyle name="Normal 3 39" xfId="25740"/>
    <cellStyle name="Normal 3 39 2" xfId="25741"/>
    <cellStyle name="Normal 3 39 2 2" xfId="25742"/>
    <cellStyle name="Normal 3 39 2 3" xfId="25743"/>
    <cellStyle name="Normal 3 39 3" xfId="25744"/>
    <cellStyle name="Normal 3 39 3 2" xfId="25745"/>
    <cellStyle name="Normal 3 39 3 3" xfId="25746"/>
    <cellStyle name="Normal 3 39 4" xfId="25747"/>
    <cellStyle name="Normal 3 39 5" xfId="25748"/>
    <cellStyle name="Normal 3 4" xfId="319"/>
    <cellStyle name="Normal 3 4 10" xfId="25750"/>
    <cellStyle name="Normal 3 4 10 2" xfId="25751"/>
    <cellStyle name="Normal 3 4 10 2 2" xfId="25752"/>
    <cellStyle name="Normal 3 4 10 2 3" xfId="25753"/>
    <cellStyle name="Normal 3 4 10 3" xfId="25754"/>
    <cellStyle name="Normal 3 4 10 3 2" xfId="25755"/>
    <cellStyle name="Normal 3 4 10 3 3" xfId="25756"/>
    <cellStyle name="Normal 3 4 10 4" xfId="25757"/>
    <cellStyle name="Normal 3 4 10 5" xfId="25758"/>
    <cellStyle name="Normal 3 4 11" xfId="25759"/>
    <cellStyle name="Normal 3 4 11 2" xfId="25760"/>
    <cellStyle name="Normal 3 4 11 2 2" xfId="25761"/>
    <cellStyle name="Normal 3 4 11 2 3" xfId="25762"/>
    <cellStyle name="Normal 3 4 11 3" xfId="25763"/>
    <cellStyle name="Normal 3 4 11 3 2" xfId="25764"/>
    <cellStyle name="Normal 3 4 11 3 3" xfId="25765"/>
    <cellStyle name="Normal 3 4 11 4" xfId="25766"/>
    <cellStyle name="Normal 3 4 11 5" xfId="25767"/>
    <cellStyle name="Normal 3 4 12" xfId="25768"/>
    <cellStyle name="Normal 3 4 12 2" xfId="25769"/>
    <cellStyle name="Normal 3 4 12 2 2" xfId="25770"/>
    <cellStyle name="Normal 3 4 12 2 3" xfId="25771"/>
    <cellStyle name="Normal 3 4 12 3" xfId="25772"/>
    <cellStyle name="Normal 3 4 12 3 2" xfId="25773"/>
    <cellStyle name="Normal 3 4 12 3 3" xfId="25774"/>
    <cellStyle name="Normal 3 4 12 4" xfId="25775"/>
    <cellStyle name="Normal 3 4 12 5" xfId="25776"/>
    <cellStyle name="Normal 3 4 13" xfId="25777"/>
    <cellStyle name="Normal 3 4 13 2" xfId="25778"/>
    <cellStyle name="Normal 3 4 13 2 2" xfId="25779"/>
    <cellStyle name="Normal 3 4 13 2 3" xfId="25780"/>
    <cellStyle name="Normal 3 4 13 3" xfId="25781"/>
    <cellStyle name="Normal 3 4 13 3 2" xfId="25782"/>
    <cellStyle name="Normal 3 4 13 3 3" xfId="25783"/>
    <cellStyle name="Normal 3 4 13 4" xfId="25784"/>
    <cellStyle name="Normal 3 4 13 5" xfId="25785"/>
    <cellStyle name="Normal 3 4 14" xfId="25786"/>
    <cellStyle name="Normal 3 4 14 2" xfId="25787"/>
    <cellStyle name="Normal 3 4 14 2 2" xfId="25788"/>
    <cellStyle name="Normal 3 4 14 2 3" xfId="25789"/>
    <cellStyle name="Normal 3 4 14 3" xfId="25790"/>
    <cellStyle name="Normal 3 4 14 3 2" xfId="25791"/>
    <cellStyle name="Normal 3 4 14 3 3" xfId="25792"/>
    <cellStyle name="Normal 3 4 14 4" xfId="25793"/>
    <cellStyle name="Normal 3 4 14 5" xfId="25794"/>
    <cellStyle name="Normal 3 4 15" xfId="25795"/>
    <cellStyle name="Normal 3 4 15 2" xfId="25796"/>
    <cellStyle name="Normal 3 4 15 2 2" xfId="25797"/>
    <cellStyle name="Normal 3 4 15 2 3" xfId="25798"/>
    <cellStyle name="Normal 3 4 15 3" xfId="25799"/>
    <cellStyle name="Normal 3 4 15 3 2" xfId="25800"/>
    <cellStyle name="Normal 3 4 15 3 3" xfId="25801"/>
    <cellStyle name="Normal 3 4 15 4" xfId="25802"/>
    <cellStyle name="Normal 3 4 15 5" xfId="25803"/>
    <cellStyle name="Normal 3 4 16" xfId="25804"/>
    <cellStyle name="Normal 3 4 16 2" xfId="25805"/>
    <cellStyle name="Normal 3 4 16 2 2" xfId="25806"/>
    <cellStyle name="Normal 3 4 16 2 3" xfId="25807"/>
    <cellStyle name="Normal 3 4 16 3" xfId="25808"/>
    <cellStyle name="Normal 3 4 16 3 2" xfId="25809"/>
    <cellStyle name="Normal 3 4 16 3 3" xfId="25810"/>
    <cellStyle name="Normal 3 4 16 4" xfId="25811"/>
    <cellStyle name="Normal 3 4 16 5" xfId="25812"/>
    <cellStyle name="Normal 3 4 17" xfId="25813"/>
    <cellStyle name="Normal 3 4 17 2" xfId="25814"/>
    <cellStyle name="Normal 3 4 17 2 2" xfId="25815"/>
    <cellStyle name="Normal 3 4 17 2 3" xfId="25816"/>
    <cellStyle name="Normal 3 4 17 3" xfId="25817"/>
    <cellStyle name="Normal 3 4 17 3 2" xfId="25818"/>
    <cellStyle name="Normal 3 4 17 3 3" xfId="25819"/>
    <cellStyle name="Normal 3 4 17 4" xfId="25820"/>
    <cellStyle name="Normal 3 4 17 5" xfId="25821"/>
    <cellStyle name="Normal 3 4 18" xfId="25822"/>
    <cellStyle name="Normal 3 4 18 2" xfId="25823"/>
    <cellStyle name="Normal 3 4 18 2 2" xfId="25824"/>
    <cellStyle name="Normal 3 4 18 2 3" xfId="25825"/>
    <cellStyle name="Normal 3 4 18 3" xfId="25826"/>
    <cellStyle name="Normal 3 4 18 3 2" xfId="25827"/>
    <cellStyle name="Normal 3 4 18 3 3" xfId="25828"/>
    <cellStyle name="Normal 3 4 18 4" xfId="25829"/>
    <cellStyle name="Normal 3 4 18 5" xfId="25830"/>
    <cellStyle name="Normal 3 4 19" xfId="25831"/>
    <cellStyle name="Normal 3 4 19 2" xfId="25832"/>
    <cellStyle name="Normal 3 4 19 2 2" xfId="25833"/>
    <cellStyle name="Normal 3 4 19 2 3" xfId="25834"/>
    <cellStyle name="Normal 3 4 19 3" xfId="25835"/>
    <cellStyle name="Normal 3 4 19 3 2" xfId="25836"/>
    <cellStyle name="Normal 3 4 19 3 3" xfId="25837"/>
    <cellStyle name="Normal 3 4 19 4" xfId="25838"/>
    <cellStyle name="Normal 3 4 19 5" xfId="25839"/>
    <cellStyle name="Normal 3 4 2" xfId="25840"/>
    <cellStyle name="Normal 3 4 2 2" xfId="25841"/>
    <cellStyle name="Normal 3 4 2 2 2" xfId="25842"/>
    <cellStyle name="Normal 3 4 2 2 2 2" xfId="43186"/>
    <cellStyle name="Normal 3 4 2 2 3" xfId="25843"/>
    <cellStyle name="Normal 3 4 2 2 3 2" xfId="43185"/>
    <cellStyle name="Normal 3 4 2 2 4" xfId="43184"/>
    <cellStyle name="Normal 3 4 2 3" xfId="25844"/>
    <cellStyle name="Normal 3 4 2 3 2" xfId="25845"/>
    <cellStyle name="Normal 3 4 2 3 3" xfId="25846"/>
    <cellStyle name="Normal 3 4 2 4" xfId="25847"/>
    <cellStyle name="Normal 3 4 2 4 2" xfId="43183"/>
    <cellStyle name="Normal 3 4 2 5" xfId="25848"/>
    <cellStyle name="Normal 3 4 20" xfId="25849"/>
    <cellStyle name="Normal 3 4 20 2" xfId="25850"/>
    <cellStyle name="Normal 3 4 20 2 2" xfId="25851"/>
    <cellStyle name="Normal 3 4 20 2 3" xfId="25852"/>
    <cellStyle name="Normal 3 4 20 3" xfId="25853"/>
    <cellStyle name="Normal 3 4 20 3 2" xfId="25854"/>
    <cellStyle name="Normal 3 4 20 3 3" xfId="25855"/>
    <cellStyle name="Normal 3 4 20 4" xfId="25856"/>
    <cellStyle name="Normal 3 4 20 5" xfId="25857"/>
    <cellStyle name="Normal 3 4 21" xfId="25858"/>
    <cellStyle name="Normal 3 4 21 2" xfId="25859"/>
    <cellStyle name="Normal 3 4 21 2 2" xfId="25860"/>
    <cellStyle name="Normal 3 4 21 2 3" xfId="25861"/>
    <cellStyle name="Normal 3 4 21 3" xfId="25862"/>
    <cellStyle name="Normal 3 4 21 3 2" xfId="25863"/>
    <cellStyle name="Normal 3 4 21 3 3" xfId="25864"/>
    <cellStyle name="Normal 3 4 21 4" xfId="25865"/>
    <cellStyle name="Normal 3 4 21 5" xfId="25866"/>
    <cellStyle name="Normal 3 4 22" xfId="25867"/>
    <cellStyle name="Normal 3 4 22 2" xfId="25868"/>
    <cellStyle name="Normal 3 4 22 2 2" xfId="25869"/>
    <cellStyle name="Normal 3 4 22 2 3" xfId="25870"/>
    <cellStyle name="Normal 3 4 22 3" xfId="25871"/>
    <cellStyle name="Normal 3 4 22 3 2" xfId="25872"/>
    <cellStyle name="Normal 3 4 22 3 3" xfId="25873"/>
    <cellStyle name="Normal 3 4 22 4" xfId="25874"/>
    <cellStyle name="Normal 3 4 22 5" xfId="25875"/>
    <cellStyle name="Normal 3 4 23" xfId="25876"/>
    <cellStyle name="Normal 3 4 23 2" xfId="25877"/>
    <cellStyle name="Normal 3 4 23 2 2" xfId="25878"/>
    <cellStyle name="Normal 3 4 23 2 3" xfId="25879"/>
    <cellStyle name="Normal 3 4 23 3" xfId="25880"/>
    <cellStyle name="Normal 3 4 23 3 2" xfId="25881"/>
    <cellStyle name="Normal 3 4 23 3 3" xfId="25882"/>
    <cellStyle name="Normal 3 4 23 4" xfId="25883"/>
    <cellStyle name="Normal 3 4 23 5" xfId="25884"/>
    <cellStyle name="Normal 3 4 24" xfId="25885"/>
    <cellStyle name="Normal 3 4 24 10" xfId="25886"/>
    <cellStyle name="Normal 3 4 24 11" xfId="25887"/>
    <cellStyle name="Normal 3 4 24 11 2" xfId="25888"/>
    <cellStyle name="Normal 3 4 24 11 2 2" xfId="25889"/>
    <cellStyle name="Normal 3 4 24 11 2 2 2" xfId="25890"/>
    <cellStyle name="Normal 3 4 24 11 2 3" xfId="25891"/>
    <cellStyle name="Normal 3 4 24 11 2 4" xfId="25892"/>
    <cellStyle name="Normal 3 4 24 11 2 5" xfId="25893"/>
    <cellStyle name="Normal 3 4 24 11 3" xfId="25894"/>
    <cellStyle name="Normal 3 4 24 11 3 2" xfId="25895"/>
    <cellStyle name="Normal 3 4 24 11 4" xfId="25896"/>
    <cellStyle name="Normal 3 4 24 11 5" xfId="25897"/>
    <cellStyle name="Normal 3 4 24 12" xfId="25898"/>
    <cellStyle name="Normal 3 4 24 13" xfId="25899"/>
    <cellStyle name="Normal 3 4 24 14" xfId="25900"/>
    <cellStyle name="Normal 3 4 24 15" xfId="25901"/>
    <cellStyle name="Normal 3 4 24 15 2" xfId="25902"/>
    <cellStyle name="Normal 3 4 24 16" xfId="25903"/>
    <cellStyle name="Normal 3 4 24 17" xfId="25904"/>
    <cellStyle name="Normal 3 4 24 18" xfId="25905"/>
    <cellStyle name="Normal 3 4 24 2" xfId="25906"/>
    <cellStyle name="Normal 3 4 24 2 10" xfId="25907"/>
    <cellStyle name="Normal 3 4 24 2 11" xfId="25908"/>
    <cellStyle name="Normal 3 4 24 2 12" xfId="25909"/>
    <cellStyle name="Normal 3 4 24 2 13" xfId="25910"/>
    <cellStyle name="Normal 3 4 24 2 13 2" xfId="25911"/>
    <cellStyle name="Normal 3 4 24 2 14" xfId="25912"/>
    <cellStyle name="Normal 3 4 24 2 15" xfId="25913"/>
    <cellStyle name="Normal 3 4 24 2 16" xfId="25914"/>
    <cellStyle name="Normal 3 4 24 2 2" xfId="25915"/>
    <cellStyle name="Normal 3 4 24 2 2 10" xfId="25916"/>
    <cellStyle name="Normal 3 4 24 2 2 11" xfId="25917"/>
    <cellStyle name="Normal 3 4 24 2 2 12" xfId="25918"/>
    <cellStyle name="Normal 3 4 24 2 2 13" xfId="25919"/>
    <cellStyle name="Normal 3 4 24 2 2 13 2" xfId="25920"/>
    <cellStyle name="Normal 3 4 24 2 2 14" xfId="25921"/>
    <cellStyle name="Normal 3 4 24 2 2 15" xfId="25922"/>
    <cellStyle name="Normal 3 4 24 2 2 16" xfId="25923"/>
    <cellStyle name="Normal 3 4 24 2 2 2" xfId="25924"/>
    <cellStyle name="Normal 3 4 24 2 2 2 10" xfId="25925"/>
    <cellStyle name="Normal 3 4 24 2 2 2 11" xfId="25926"/>
    <cellStyle name="Normal 3 4 24 2 2 2 12" xfId="25927"/>
    <cellStyle name="Normal 3 4 24 2 2 2 12 2" xfId="25928"/>
    <cellStyle name="Normal 3 4 24 2 2 2 13" xfId="25929"/>
    <cellStyle name="Normal 3 4 24 2 2 2 14" xfId="25930"/>
    <cellStyle name="Normal 3 4 24 2 2 2 15" xfId="25931"/>
    <cellStyle name="Normal 3 4 24 2 2 2 2" xfId="25932"/>
    <cellStyle name="Normal 3 4 24 2 2 2 2 2" xfId="25933"/>
    <cellStyle name="Normal 3 4 24 2 2 2 2 2 2" xfId="25934"/>
    <cellStyle name="Normal 3 4 24 2 2 2 2 2 2 2" xfId="25935"/>
    <cellStyle name="Normal 3 4 24 2 2 2 2 2 2 2 2" xfId="25936"/>
    <cellStyle name="Normal 3 4 24 2 2 2 2 2 2 2 2 2" xfId="25937"/>
    <cellStyle name="Normal 3 4 24 2 2 2 2 2 2 2 3" xfId="25938"/>
    <cellStyle name="Normal 3 4 24 2 2 2 2 2 2 2 4" xfId="25939"/>
    <cellStyle name="Normal 3 4 24 2 2 2 2 2 2 2 5" xfId="25940"/>
    <cellStyle name="Normal 3 4 24 2 2 2 2 2 2 3" xfId="25941"/>
    <cellStyle name="Normal 3 4 24 2 2 2 2 2 2 3 2" xfId="25942"/>
    <cellStyle name="Normal 3 4 24 2 2 2 2 2 2 4" xfId="25943"/>
    <cellStyle name="Normal 3 4 24 2 2 2 2 2 2 5" xfId="25944"/>
    <cellStyle name="Normal 3 4 24 2 2 2 2 2 3" xfId="25945"/>
    <cellStyle name="Normal 3 4 24 2 2 2 2 2 4" xfId="25946"/>
    <cellStyle name="Normal 3 4 24 2 2 2 2 2 5" xfId="25947"/>
    <cellStyle name="Normal 3 4 24 2 2 2 2 2 6" xfId="25948"/>
    <cellStyle name="Normal 3 4 24 2 2 2 2 2 6 2" xfId="25949"/>
    <cellStyle name="Normal 3 4 24 2 2 2 2 2 7" xfId="25950"/>
    <cellStyle name="Normal 3 4 24 2 2 2 2 2 8" xfId="25951"/>
    <cellStyle name="Normal 3 4 24 2 2 2 2 2 9" xfId="25952"/>
    <cellStyle name="Normal 3 4 24 2 2 2 2 3" xfId="25953"/>
    <cellStyle name="Normal 3 4 24 2 2 2 2 3 2" xfId="25954"/>
    <cellStyle name="Normal 3 4 24 2 2 2 2 3 2 2" xfId="25955"/>
    <cellStyle name="Normal 3 4 24 2 2 2 2 3 2 2 2" xfId="25956"/>
    <cellStyle name="Normal 3 4 24 2 2 2 2 3 2 3" xfId="25957"/>
    <cellStyle name="Normal 3 4 24 2 2 2 2 3 2 4" xfId="25958"/>
    <cellStyle name="Normal 3 4 24 2 2 2 2 3 2 5" xfId="25959"/>
    <cellStyle name="Normal 3 4 24 2 2 2 2 3 3" xfId="25960"/>
    <cellStyle name="Normal 3 4 24 2 2 2 2 3 3 2" xfId="25961"/>
    <cellStyle name="Normal 3 4 24 2 2 2 2 3 4" xfId="25962"/>
    <cellStyle name="Normal 3 4 24 2 2 2 2 3 5" xfId="25963"/>
    <cellStyle name="Normal 3 4 24 2 2 2 2 4" xfId="25964"/>
    <cellStyle name="Normal 3 4 24 2 2 2 2 5" xfId="25965"/>
    <cellStyle name="Normal 3 4 24 2 2 2 2 6" xfId="25966"/>
    <cellStyle name="Normal 3 4 24 2 2 2 2 6 2" xfId="25967"/>
    <cellStyle name="Normal 3 4 24 2 2 2 2 7" xfId="25968"/>
    <cellStyle name="Normal 3 4 24 2 2 2 2 8" xfId="25969"/>
    <cellStyle name="Normal 3 4 24 2 2 2 2 9" xfId="25970"/>
    <cellStyle name="Normal 3 4 24 2 2 2 3" xfId="25971"/>
    <cellStyle name="Normal 3 4 24 2 2 2 3 2" xfId="25972"/>
    <cellStyle name="Normal 3 4 24 2 2 2 3 3" xfId="25973"/>
    <cellStyle name="Normal 3 4 24 2 2 2 4" xfId="25974"/>
    <cellStyle name="Normal 3 4 24 2 2 2 4 2" xfId="25975"/>
    <cellStyle name="Normal 3 4 24 2 2 2 4 3" xfId="25976"/>
    <cellStyle name="Normal 3 4 24 2 2 2 5" xfId="25977"/>
    <cellStyle name="Normal 3 4 24 2 2 2 5 2" xfId="25978"/>
    <cellStyle name="Normal 3 4 24 2 2 2 5 3" xfId="25979"/>
    <cellStyle name="Normal 3 4 24 2 2 2 6" xfId="25980"/>
    <cellStyle name="Normal 3 4 24 2 2 2 6 2" xfId="25981"/>
    <cellStyle name="Normal 3 4 24 2 2 2 6 3" xfId="25982"/>
    <cellStyle name="Normal 3 4 24 2 2 2 7" xfId="25983"/>
    <cellStyle name="Normal 3 4 24 2 2 2 7 2" xfId="25984"/>
    <cellStyle name="Normal 3 4 24 2 2 2 7 3" xfId="25985"/>
    <cellStyle name="Normal 3 4 24 2 2 2 8" xfId="25986"/>
    <cellStyle name="Normal 3 4 24 2 2 2 8 2" xfId="25987"/>
    <cellStyle name="Normal 3 4 24 2 2 2 8 2 2" xfId="25988"/>
    <cellStyle name="Normal 3 4 24 2 2 2 8 2 2 2" xfId="25989"/>
    <cellStyle name="Normal 3 4 24 2 2 2 8 2 3" xfId="25990"/>
    <cellStyle name="Normal 3 4 24 2 2 2 8 2 4" xfId="25991"/>
    <cellStyle name="Normal 3 4 24 2 2 2 8 2 5" xfId="25992"/>
    <cellStyle name="Normal 3 4 24 2 2 2 8 3" xfId="25993"/>
    <cellStyle name="Normal 3 4 24 2 2 2 8 3 2" xfId="25994"/>
    <cellStyle name="Normal 3 4 24 2 2 2 8 4" xfId="25995"/>
    <cellStyle name="Normal 3 4 24 2 2 2 8 5" xfId="25996"/>
    <cellStyle name="Normal 3 4 24 2 2 2 9" xfId="25997"/>
    <cellStyle name="Normal 3 4 24 2 2 3" xfId="25998"/>
    <cellStyle name="Normal 3 4 24 2 2 3 2" xfId="25999"/>
    <cellStyle name="Normal 3 4 24 2 2 3 3" xfId="26000"/>
    <cellStyle name="Normal 3 4 24 2 2 4" xfId="26001"/>
    <cellStyle name="Normal 3 4 24 2 2 4 2" xfId="26002"/>
    <cellStyle name="Normal 3 4 24 2 2 4 2 2" xfId="26003"/>
    <cellStyle name="Normal 3 4 24 2 2 4 2 2 2" xfId="26004"/>
    <cellStyle name="Normal 3 4 24 2 2 4 2 2 2 2" xfId="26005"/>
    <cellStyle name="Normal 3 4 24 2 2 4 2 2 2 2 2" xfId="26006"/>
    <cellStyle name="Normal 3 4 24 2 2 4 2 2 2 3" xfId="26007"/>
    <cellStyle name="Normal 3 4 24 2 2 4 2 2 2 4" xfId="26008"/>
    <cellStyle name="Normal 3 4 24 2 2 4 2 2 2 5" xfId="26009"/>
    <cellStyle name="Normal 3 4 24 2 2 4 2 2 3" xfId="26010"/>
    <cellStyle name="Normal 3 4 24 2 2 4 2 2 3 2" xfId="26011"/>
    <cellStyle name="Normal 3 4 24 2 2 4 2 2 4" xfId="26012"/>
    <cellStyle name="Normal 3 4 24 2 2 4 2 2 5" xfId="26013"/>
    <cellStyle name="Normal 3 4 24 2 2 4 2 3" xfId="26014"/>
    <cellStyle name="Normal 3 4 24 2 2 4 2 4" xfId="26015"/>
    <cellStyle name="Normal 3 4 24 2 2 4 2 5" xfId="26016"/>
    <cellStyle name="Normal 3 4 24 2 2 4 2 6" xfId="26017"/>
    <cellStyle name="Normal 3 4 24 2 2 4 2 6 2" xfId="26018"/>
    <cellStyle name="Normal 3 4 24 2 2 4 2 7" xfId="26019"/>
    <cellStyle name="Normal 3 4 24 2 2 4 2 8" xfId="26020"/>
    <cellStyle name="Normal 3 4 24 2 2 4 2 9" xfId="26021"/>
    <cellStyle name="Normal 3 4 24 2 2 4 3" xfId="26022"/>
    <cellStyle name="Normal 3 4 24 2 2 4 3 2" xfId="26023"/>
    <cellStyle name="Normal 3 4 24 2 2 4 3 2 2" xfId="26024"/>
    <cellStyle name="Normal 3 4 24 2 2 4 3 2 2 2" xfId="26025"/>
    <cellStyle name="Normal 3 4 24 2 2 4 3 2 3" xfId="26026"/>
    <cellStyle name="Normal 3 4 24 2 2 4 3 2 4" xfId="26027"/>
    <cellStyle name="Normal 3 4 24 2 2 4 3 2 5" xfId="26028"/>
    <cellStyle name="Normal 3 4 24 2 2 4 3 3" xfId="26029"/>
    <cellStyle name="Normal 3 4 24 2 2 4 3 3 2" xfId="26030"/>
    <cellStyle name="Normal 3 4 24 2 2 4 3 4" xfId="26031"/>
    <cellStyle name="Normal 3 4 24 2 2 4 3 5" xfId="26032"/>
    <cellStyle name="Normal 3 4 24 2 2 4 4" xfId="26033"/>
    <cellStyle name="Normal 3 4 24 2 2 4 5" xfId="26034"/>
    <cellStyle name="Normal 3 4 24 2 2 4 6" xfId="26035"/>
    <cellStyle name="Normal 3 4 24 2 2 4 6 2" xfId="26036"/>
    <cellStyle name="Normal 3 4 24 2 2 4 7" xfId="26037"/>
    <cellStyle name="Normal 3 4 24 2 2 4 8" xfId="26038"/>
    <cellStyle name="Normal 3 4 24 2 2 4 9" xfId="26039"/>
    <cellStyle name="Normal 3 4 24 2 2 5" xfId="26040"/>
    <cellStyle name="Normal 3 4 24 2 2 6" xfId="26041"/>
    <cellStyle name="Normal 3 4 24 2 2 7" xfId="26042"/>
    <cellStyle name="Normal 3 4 24 2 2 8" xfId="26043"/>
    <cellStyle name="Normal 3 4 24 2 2 9" xfId="26044"/>
    <cellStyle name="Normal 3 4 24 2 2 9 2" xfId="26045"/>
    <cellStyle name="Normal 3 4 24 2 2 9 2 2" xfId="26046"/>
    <cellStyle name="Normal 3 4 24 2 2 9 2 2 2" xfId="26047"/>
    <cellStyle name="Normal 3 4 24 2 2 9 2 3" xfId="26048"/>
    <cellStyle name="Normal 3 4 24 2 2 9 2 4" xfId="26049"/>
    <cellStyle name="Normal 3 4 24 2 2 9 2 5" xfId="26050"/>
    <cellStyle name="Normal 3 4 24 2 2 9 3" xfId="26051"/>
    <cellStyle name="Normal 3 4 24 2 2 9 3 2" xfId="26052"/>
    <cellStyle name="Normal 3 4 24 2 2 9 4" xfId="26053"/>
    <cellStyle name="Normal 3 4 24 2 2 9 5" xfId="26054"/>
    <cellStyle name="Normal 3 4 24 2 3" xfId="26055"/>
    <cellStyle name="Normal 3 4 24 2 3 10" xfId="26056"/>
    <cellStyle name="Normal 3 4 24 2 3 11" xfId="26057"/>
    <cellStyle name="Normal 3 4 24 2 3 12" xfId="26058"/>
    <cellStyle name="Normal 3 4 24 2 3 12 2" xfId="26059"/>
    <cellStyle name="Normal 3 4 24 2 3 13" xfId="26060"/>
    <cellStyle name="Normal 3 4 24 2 3 14" xfId="26061"/>
    <cellStyle name="Normal 3 4 24 2 3 15" xfId="26062"/>
    <cellStyle name="Normal 3 4 24 2 3 2" xfId="26063"/>
    <cellStyle name="Normal 3 4 24 2 3 2 2" xfId="26064"/>
    <cellStyle name="Normal 3 4 24 2 3 2 2 2" xfId="26065"/>
    <cellStyle name="Normal 3 4 24 2 3 2 2 2 2" xfId="26066"/>
    <cellStyle name="Normal 3 4 24 2 3 2 2 2 2 2" xfId="26067"/>
    <cellStyle name="Normal 3 4 24 2 3 2 2 2 2 2 2" xfId="26068"/>
    <cellStyle name="Normal 3 4 24 2 3 2 2 2 2 3" xfId="26069"/>
    <cellStyle name="Normal 3 4 24 2 3 2 2 2 2 4" xfId="26070"/>
    <cellStyle name="Normal 3 4 24 2 3 2 2 2 2 5" xfId="26071"/>
    <cellStyle name="Normal 3 4 24 2 3 2 2 2 3" xfId="26072"/>
    <cellStyle name="Normal 3 4 24 2 3 2 2 2 3 2" xfId="26073"/>
    <cellStyle name="Normal 3 4 24 2 3 2 2 2 4" xfId="26074"/>
    <cellStyle name="Normal 3 4 24 2 3 2 2 2 5" xfId="26075"/>
    <cellStyle name="Normal 3 4 24 2 3 2 2 3" xfId="26076"/>
    <cellStyle name="Normal 3 4 24 2 3 2 2 4" xfId="26077"/>
    <cellStyle name="Normal 3 4 24 2 3 2 2 5" xfId="26078"/>
    <cellStyle name="Normal 3 4 24 2 3 2 2 6" xfId="26079"/>
    <cellStyle name="Normal 3 4 24 2 3 2 2 6 2" xfId="26080"/>
    <cellStyle name="Normal 3 4 24 2 3 2 2 7" xfId="26081"/>
    <cellStyle name="Normal 3 4 24 2 3 2 2 8" xfId="26082"/>
    <cellStyle name="Normal 3 4 24 2 3 2 2 9" xfId="26083"/>
    <cellStyle name="Normal 3 4 24 2 3 2 3" xfId="26084"/>
    <cellStyle name="Normal 3 4 24 2 3 2 3 2" xfId="26085"/>
    <cellStyle name="Normal 3 4 24 2 3 2 3 2 2" xfId="26086"/>
    <cellStyle name="Normal 3 4 24 2 3 2 3 2 2 2" xfId="26087"/>
    <cellStyle name="Normal 3 4 24 2 3 2 3 2 3" xfId="26088"/>
    <cellStyle name="Normal 3 4 24 2 3 2 3 2 4" xfId="26089"/>
    <cellStyle name="Normal 3 4 24 2 3 2 3 2 5" xfId="26090"/>
    <cellStyle name="Normal 3 4 24 2 3 2 3 3" xfId="26091"/>
    <cellStyle name="Normal 3 4 24 2 3 2 3 3 2" xfId="26092"/>
    <cellStyle name="Normal 3 4 24 2 3 2 3 4" xfId="26093"/>
    <cellStyle name="Normal 3 4 24 2 3 2 3 5" xfId="26094"/>
    <cellStyle name="Normal 3 4 24 2 3 2 4" xfId="26095"/>
    <cellStyle name="Normal 3 4 24 2 3 2 5" xfId="26096"/>
    <cellStyle name="Normal 3 4 24 2 3 2 6" xfId="26097"/>
    <cellStyle name="Normal 3 4 24 2 3 2 6 2" xfId="26098"/>
    <cellStyle name="Normal 3 4 24 2 3 2 7" xfId="26099"/>
    <cellStyle name="Normal 3 4 24 2 3 2 8" xfId="26100"/>
    <cellStyle name="Normal 3 4 24 2 3 2 9" xfId="26101"/>
    <cellStyle name="Normal 3 4 24 2 3 3" xfId="26102"/>
    <cellStyle name="Normal 3 4 24 2 3 4" xfId="26103"/>
    <cellStyle name="Normal 3 4 24 2 3 5" xfId="26104"/>
    <cellStyle name="Normal 3 4 24 2 3 6" xfId="26105"/>
    <cellStyle name="Normal 3 4 24 2 3 7" xfId="26106"/>
    <cellStyle name="Normal 3 4 24 2 3 8" xfId="26107"/>
    <cellStyle name="Normal 3 4 24 2 3 8 2" xfId="26108"/>
    <cellStyle name="Normal 3 4 24 2 3 8 2 2" xfId="26109"/>
    <cellStyle name="Normal 3 4 24 2 3 8 2 2 2" xfId="26110"/>
    <cellStyle name="Normal 3 4 24 2 3 8 2 3" xfId="26111"/>
    <cellStyle name="Normal 3 4 24 2 3 8 2 4" xfId="26112"/>
    <cellStyle name="Normal 3 4 24 2 3 8 2 5" xfId="26113"/>
    <cellStyle name="Normal 3 4 24 2 3 8 3" xfId="26114"/>
    <cellStyle name="Normal 3 4 24 2 3 8 3 2" xfId="26115"/>
    <cellStyle name="Normal 3 4 24 2 3 8 4" xfId="26116"/>
    <cellStyle name="Normal 3 4 24 2 3 8 5" xfId="26117"/>
    <cellStyle name="Normal 3 4 24 2 3 9" xfId="26118"/>
    <cellStyle name="Normal 3 4 24 2 4" xfId="26119"/>
    <cellStyle name="Normal 3 4 24 2 4 2" xfId="26120"/>
    <cellStyle name="Normal 3 4 24 2 4 2 2" xfId="26121"/>
    <cellStyle name="Normal 3 4 24 2 4 2 2 2" xfId="26122"/>
    <cellStyle name="Normal 3 4 24 2 4 2 2 2 2" xfId="26123"/>
    <cellStyle name="Normal 3 4 24 2 4 2 2 2 2 2" xfId="26124"/>
    <cellStyle name="Normal 3 4 24 2 4 2 2 2 3" xfId="26125"/>
    <cellStyle name="Normal 3 4 24 2 4 2 2 2 4" xfId="26126"/>
    <cellStyle name="Normal 3 4 24 2 4 2 2 2 5" xfId="26127"/>
    <cellStyle name="Normal 3 4 24 2 4 2 2 3" xfId="26128"/>
    <cellStyle name="Normal 3 4 24 2 4 2 2 3 2" xfId="26129"/>
    <cellStyle name="Normal 3 4 24 2 4 2 2 4" xfId="26130"/>
    <cellStyle name="Normal 3 4 24 2 4 2 2 5" xfId="26131"/>
    <cellStyle name="Normal 3 4 24 2 4 2 3" xfId="26132"/>
    <cellStyle name="Normal 3 4 24 2 4 2 4" xfId="26133"/>
    <cellStyle name="Normal 3 4 24 2 4 2 5" xfId="26134"/>
    <cellStyle name="Normal 3 4 24 2 4 2 6" xfId="26135"/>
    <cellStyle name="Normal 3 4 24 2 4 2 6 2" xfId="26136"/>
    <cellStyle name="Normal 3 4 24 2 4 2 7" xfId="26137"/>
    <cellStyle name="Normal 3 4 24 2 4 2 8" xfId="26138"/>
    <cellStyle name="Normal 3 4 24 2 4 2 9" xfId="26139"/>
    <cellStyle name="Normal 3 4 24 2 4 3" xfId="26140"/>
    <cellStyle name="Normal 3 4 24 2 4 3 2" xfId="26141"/>
    <cellStyle name="Normal 3 4 24 2 4 3 2 2" xfId="26142"/>
    <cellStyle name="Normal 3 4 24 2 4 3 2 2 2" xfId="26143"/>
    <cellStyle name="Normal 3 4 24 2 4 3 2 3" xfId="26144"/>
    <cellStyle name="Normal 3 4 24 2 4 3 2 4" xfId="26145"/>
    <cellStyle name="Normal 3 4 24 2 4 3 2 5" xfId="26146"/>
    <cellStyle name="Normal 3 4 24 2 4 3 3" xfId="26147"/>
    <cellStyle name="Normal 3 4 24 2 4 3 3 2" xfId="26148"/>
    <cellStyle name="Normal 3 4 24 2 4 3 4" xfId="26149"/>
    <cellStyle name="Normal 3 4 24 2 4 3 5" xfId="26150"/>
    <cellStyle name="Normal 3 4 24 2 4 4" xfId="26151"/>
    <cellStyle name="Normal 3 4 24 2 4 5" xfId="26152"/>
    <cellStyle name="Normal 3 4 24 2 4 6" xfId="26153"/>
    <cellStyle name="Normal 3 4 24 2 4 6 2" xfId="26154"/>
    <cellStyle name="Normal 3 4 24 2 4 7" xfId="26155"/>
    <cellStyle name="Normal 3 4 24 2 4 8" xfId="26156"/>
    <cellStyle name="Normal 3 4 24 2 4 9" xfId="26157"/>
    <cellStyle name="Normal 3 4 24 2 5" xfId="26158"/>
    <cellStyle name="Normal 3 4 24 2 5 2" xfId="26159"/>
    <cellStyle name="Normal 3 4 24 2 5 3" xfId="26160"/>
    <cellStyle name="Normal 3 4 24 2 6" xfId="26161"/>
    <cellStyle name="Normal 3 4 24 2 6 2" xfId="26162"/>
    <cellStyle name="Normal 3 4 24 2 6 3" xfId="26163"/>
    <cellStyle name="Normal 3 4 24 2 7" xfId="26164"/>
    <cellStyle name="Normal 3 4 24 2 7 2" xfId="26165"/>
    <cellStyle name="Normal 3 4 24 2 7 3" xfId="26166"/>
    <cellStyle name="Normal 3 4 24 2 8" xfId="26167"/>
    <cellStyle name="Normal 3 4 24 2 8 2" xfId="26168"/>
    <cellStyle name="Normal 3 4 24 2 8 3" xfId="26169"/>
    <cellStyle name="Normal 3 4 24 2 9" xfId="26170"/>
    <cellStyle name="Normal 3 4 24 2 9 2" xfId="26171"/>
    <cellStyle name="Normal 3 4 24 2 9 2 2" xfId="26172"/>
    <cellStyle name="Normal 3 4 24 2 9 2 2 2" xfId="26173"/>
    <cellStyle name="Normal 3 4 24 2 9 2 3" xfId="26174"/>
    <cellStyle name="Normal 3 4 24 2 9 2 4" xfId="26175"/>
    <cellStyle name="Normal 3 4 24 2 9 2 5" xfId="26176"/>
    <cellStyle name="Normal 3 4 24 2 9 3" xfId="26177"/>
    <cellStyle name="Normal 3 4 24 2 9 3 2" xfId="26178"/>
    <cellStyle name="Normal 3 4 24 2 9 4" xfId="26179"/>
    <cellStyle name="Normal 3 4 24 2 9 5" xfId="26180"/>
    <cellStyle name="Normal 3 4 24 3" xfId="26181"/>
    <cellStyle name="Normal 3 4 24 3 2" xfId="26182"/>
    <cellStyle name="Normal 3 4 24 3 3" xfId="26183"/>
    <cellStyle name="Normal 3 4 24 4" xfId="26184"/>
    <cellStyle name="Normal 3 4 24 4 10" xfId="26185"/>
    <cellStyle name="Normal 3 4 24 4 11" xfId="26186"/>
    <cellStyle name="Normal 3 4 24 4 12" xfId="26187"/>
    <cellStyle name="Normal 3 4 24 4 12 2" xfId="26188"/>
    <cellStyle name="Normal 3 4 24 4 13" xfId="26189"/>
    <cellStyle name="Normal 3 4 24 4 14" xfId="26190"/>
    <cellStyle name="Normal 3 4 24 4 15" xfId="26191"/>
    <cellStyle name="Normal 3 4 24 4 2" xfId="26192"/>
    <cellStyle name="Normal 3 4 24 4 2 2" xfId="26193"/>
    <cellStyle name="Normal 3 4 24 4 2 2 2" xfId="26194"/>
    <cellStyle name="Normal 3 4 24 4 2 2 2 2" xfId="26195"/>
    <cellStyle name="Normal 3 4 24 4 2 2 2 2 2" xfId="26196"/>
    <cellStyle name="Normal 3 4 24 4 2 2 2 2 2 2" xfId="26197"/>
    <cellStyle name="Normal 3 4 24 4 2 2 2 2 3" xfId="26198"/>
    <cellStyle name="Normal 3 4 24 4 2 2 2 2 4" xfId="26199"/>
    <cellStyle name="Normal 3 4 24 4 2 2 2 2 5" xfId="26200"/>
    <cellStyle name="Normal 3 4 24 4 2 2 2 3" xfId="26201"/>
    <cellStyle name="Normal 3 4 24 4 2 2 2 3 2" xfId="26202"/>
    <cellStyle name="Normal 3 4 24 4 2 2 2 4" xfId="26203"/>
    <cellStyle name="Normal 3 4 24 4 2 2 2 5" xfId="26204"/>
    <cellStyle name="Normal 3 4 24 4 2 2 3" xfId="26205"/>
    <cellStyle name="Normal 3 4 24 4 2 2 4" xfId="26206"/>
    <cellStyle name="Normal 3 4 24 4 2 2 5" xfId="26207"/>
    <cellStyle name="Normal 3 4 24 4 2 2 6" xfId="26208"/>
    <cellStyle name="Normal 3 4 24 4 2 2 6 2" xfId="26209"/>
    <cellStyle name="Normal 3 4 24 4 2 2 7" xfId="26210"/>
    <cellStyle name="Normal 3 4 24 4 2 2 8" xfId="26211"/>
    <cellStyle name="Normal 3 4 24 4 2 2 9" xfId="26212"/>
    <cellStyle name="Normal 3 4 24 4 2 3" xfId="26213"/>
    <cellStyle name="Normal 3 4 24 4 2 3 2" xfId="26214"/>
    <cellStyle name="Normal 3 4 24 4 2 3 2 2" xfId="26215"/>
    <cellStyle name="Normal 3 4 24 4 2 3 2 2 2" xfId="26216"/>
    <cellStyle name="Normal 3 4 24 4 2 3 2 3" xfId="26217"/>
    <cellStyle name="Normal 3 4 24 4 2 3 2 4" xfId="26218"/>
    <cellStyle name="Normal 3 4 24 4 2 3 2 5" xfId="26219"/>
    <cellStyle name="Normal 3 4 24 4 2 3 3" xfId="26220"/>
    <cellStyle name="Normal 3 4 24 4 2 3 3 2" xfId="26221"/>
    <cellStyle name="Normal 3 4 24 4 2 3 4" xfId="26222"/>
    <cellStyle name="Normal 3 4 24 4 2 3 5" xfId="26223"/>
    <cellStyle name="Normal 3 4 24 4 2 4" xfId="26224"/>
    <cellStyle name="Normal 3 4 24 4 2 5" xfId="26225"/>
    <cellStyle name="Normal 3 4 24 4 2 6" xfId="26226"/>
    <cellStyle name="Normal 3 4 24 4 2 6 2" xfId="26227"/>
    <cellStyle name="Normal 3 4 24 4 2 7" xfId="26228"/>
    <cellStyle name="Normal 3 4 24 4 2 8" xfId="26229"/>
    <cellStyle name="Normal 3 4 24 4 2 9" xfId="26230"/>
    <cellStyle name="Normal 3 4 24 4 3" xfId="26231"/>
    <cellStyle name="Normal 3 4 24 4 3 2" xfId="26232"/>
    <cellStyle name="Normal 3 4 24 4 3 3" xfId="26233"/>
    <cellStyle name="Normal 3 4 24 4 4" xfId="26234"/>
    <cellStyle name="Normal 3 4 24 4 4 2" xfId="26235"/>
    <cellStyle name="Normal 3 4 24 4 4 3" xfId="26236"/>
    <cellStyle name="Normal 3 4 24 4 5" xfId="26237"/>
    <cellStyle name="Normal 3 4 24 4 5 2" xfId="26238"/>
    <cellStyle name="Normal 3 4 24 4 5 3" xfId="26239"/>
    <cellStyle name="Normal 3 4 24 4 6" xfId="26240"/>
    <cellStyle name="Normal 3 4 24 4 6 2" xfId="26241"/>
    <cellStyle name="Normal 3 4 24 4 6 3" xfId="26242"/>
    <cellStyle name="Normal 3 4 24 4 7" xfId="26243"/>
    <cellStyle name="Normal 3 4 24 4 7 2" xfId="26244"/>
    <cellStyle name="Normal 3 4 24 4 7 3" xfId="26245"/>
    <cellStyle name="Normal 3 4 24 4 8" xfId="26246"/>
    <cellStyle name="Normal 3 4 24 4 8 2" xfId="26247"/>
    <cellStyle name="Normal 3 4 24 4 8 2 2" xfId="26248"/>
    <cellStyle name="Normal 3 4 24 4 8 2 2 2" xfId="26249"/>
    <cellStyle name="Normal 3 4 24 4 8 2 3" xfId="26250"/>
    <cellStyle name="Normal 3 4 24 4 8 2 4" xfId="26251"/>
    <cellStyle name="Normal 3 4 24 4 8 2 5" xfId="26252"/>
    <cellStyle name="Normal 3 4 24 4 8 3" xfId="26253"/>
    <cellStyle name="Normal 3 4 24 4 8 3 2" xfId="26254"/>
    <cellStyle name="Normal 3 4 24 4 8 4" xfId="26255"/>
    <cellStyle name="Normal 3 4 24 4 8 5" xfId="26256"/>
    <cellStyle name="Normal 3 4 24 4 9" xfId="26257"/>
    <cellStyle name="Normal 3 4 24 5" xfId="26258"/>
    <cellStyle name="Normal 3 4 24 5 2" xfId="26259"/>
    <cellStyle name="Normal 3 4 24 5 3" xfId="26260"/>
    <cellStyle name="Normal 3 4 24 6" xfId="26261"/>
    <cellStyle name="Normal 3 4 24 6 2" xfId="26262"/>
    <cellStyle name="Normal 3 4 24 6 2 2" xfId="26263"/>
    <cellStyle name="Normal 3 4 24 6 2 2 2" xfId="26264"/>
    <cellStyle name="Normal 3 4 24 6 2 2 2 2" xfId="26265"/>
    <cellStyle name="Normal 3 4 24 6 2 2 2 2 2" xfId="26266"/>
    <cellStyle name="Normal 3 4 24 6 2 2 2 3" xfId="26267"/>
    <cellStyle name="Normal 3 4 24 6 2 2 2 4" xfId="26268"/>
    <cellStyle name="Normal 3 4 24 6 2 2 2 5" xfId="26269"/>
    <cellStyle name="Normal 3 4 24 6 2 2 3" xfId="26270"/>
    <cellStyle name="Normal 3 4 24 6 2 2 3 2" xfId="26271"/>
    <cellStyle name="Normal 3 4 24 6 2 2 4" xfId="26272"/>
    <cellStyle name="Normal 3 4 24 6 2 2 5" xfId="26273"/>
    <cellStyle name="Normal 3 4 24 6 2 3" xfId="26274"/>
    <cellStyle name="Normal 3 4 24 6 2 4" xfId="26275"/>
    <cellStyle name="Normal 3 4 24 6 2 5" xfId="26276"/>
    <cellStyle name="Normal 3 4 24 6 2 6" xfId="26277"/>
    <cellStyle name="Normal 3 4 24 6 2 6 2" xfId="26278"/>
    <cellStyle name="Normal 3 4 24 6 2 7" xfId="26279"/>
    <cellStyle name="Normal 3 4 24 6 2 8" xfId="26280"/>
    <cellStyle name="Normal 3 4 24 6 2 9" xfId="26281"/>
    <cellStyle name="Normal 3 4 24 6 3" xfId="26282"/>
    <cellStyle name="Normal 3 4 24 6 3 2" xfId="26283"/>
    <cellStyle name="Normal 3 4 24 6 3 2 2" xfId="26284"/>
    <cellStyle name="Normal 3 4 24 6 3 2 2 2" xfId="26285"/>
    <cellStyle name="Normal 3 4 24 6 3 2 3" xfId="26286"/>
    <cellStyle name="Normal 3 4 24 6 3 2 4" xfId="26287"/>
    <cellStyle name="Normal 3 4 24 6 3 2 5" xfId="26288"/>
    <cellStyle name="Normal 3 4 24 6 3 3" xfId="26289"/>
    <cellStyle name="Normal 3 4 24 6 3 3 2" xfId="26290"/>
    <cellStyle name="Normal 3 4 24 6 3 4" xfId="26291"/>
    <cellStyle name="Normal 3 4 24 6 3 5" xfId="26292"/>
    <cellStyle name="Normal 3 4 24 6 4" xfId="26293"/>
    <cellStyle name="Normal 3 4 24 6 5" xfId="26294"/>
    <cellStyle name="Normal 3 4 24 6 6" xfId="26295"/>
    <cellStyle name="Normal 3 4 24 6 6 2" xfId="26296"/>
    <cellStyle name="Normal 3 4 24 6 7" xfId="26297"/>
    <cellStyle name="Normal 3 4 24 6 8" xfId="26298"/>
    <cellStyle name="Normal 3 4 24 6 9" xfId="26299"/>
    <cellStyle name="Normal 3 4 24 7" xfId="26300"/>
    <cellStyle name="Normal 3 4 24 8" xfId="26301"/>
    <cellStyle name="Normal 3 4 24 9" xfId="26302"/>
    <cellStyle name="Normal 3 4 25" xfId="26303"/>
    <cellStyle name="Normal 3 4 25 2" xfId="26304"/>
    <cellStyle name="Normal 3 4 25 3" xfId="26305"/>
    <cellStyle name="Normal 3 4 26" xfId="26306"/>
    <cellStyle name="Normal 3 4 26 2" xfId="26307"/>
    <cellStyle name="Normal 3 4 26 3" xfId="26308"/>
    <cellStyle name="Normal 3 4 27" xfId="26309"/>
    <cellStyle name="Normal 3 4 27 2" xfId="26310"/>
    <cellStyle name="Normal 3 4 27 3" xfId="26311"/>
    <cellStyle name="Normal 3 4 28" xfId="26312"/>
    <cellStyle name="Normal 3 4 28 2" xfId="26313"/>
    <cellStyle name="Normal 3 4 28 3" xfId="26314"/>
    <cellStyle name="Normal 3 4 29" xfId="26315"/>
    <cellStyle name="Normal 3 4 29 2" xfId="26316"/>
    <cellStyle name="Normal 3 4 29 3" xfId="26317"/>
    <cellStyle name="Normal 3 4 3" xfId="26318"/>
    <cellStyle name="Normal 3 4 3 2" xfId="26319"/>
    <cellStyle name="Normal 3 4 3 2 2" xfId="26320"/>
    <cellStyle name="Normal 3 4 3 2 3" xfId="26321"/>
    <cellStyle name="Normal 3 4 3 3" xfId="26322"/>
    <cellStyle name="Normal 3 4 3 3 2" xfId="26323"/>
    <cellStyle name="Normal 3 4 3 3 3" xfId="26324"/>
    <cellStyle name="Normal 3 4 3 4" xfId="26325"/>
    <cellStyle name="Normal 3 4 3 5" xfId="26326"/>
    <cellStyle name="Normal 3 4 30" xfId="26327"/>
    <cellStyle name="Normal 3 4 30 10" xfId="26328"/>
    <cellStyle name="Normal 3 4 30 11" xfId="26329"/>
    <cellStyle name="Normal 3 4 30 12" xfId="26330"/>
    <cellStyle name="Normal 3 4 30 13" xfId="26331"/>
    <cellStyle name="Normal 3 4 30 13 2" xfId="26332"/>
    <cellStyle name="Normal 3 4 30 14" xfId="26333"/>
    <cellStyle name="Normal 3 4 30 15" xfId="26334"/>
    <cellStyle name="Normal 3 4 30 16" xfId="26335"/>
    <cellStyle name="Normal 3 4 30 2" xfId="26336"/>
    <cellStyle name="Normal 3 4 30 2 10" xfId="26337"/>
    <cellStyle name="Normal 3 4 30 2 11" xfId="26338"/>
    <cellStyle name="Normal 3 4 30 2 12" xfId="26339"/>
    <cellStyle name="Normal 3 4 30 2 13" xfId="26340"/>
    <cellStyle name="Normal 3 4 30 2 13 2" xfId="26341"/>
    <cellStyle name="Normal 3 4 30 2 14" xfId="26342"/>
    <cellStyle name="Normal 3 4 30 2 15" xfId="26343"/>
    <cellStyle name="Normal 3 4 30 2 16" xfId="26344"/>
    <cellStyle name="Normal 3 4 30 2 2" xfId="26345"/>
    <cellStyle name="Normal 3 4 30 2 2 10" xfId="26346"/>
    <cellStyle name="Normal 3 4 30 2 2 11" xfId="26347"/>
    <cellStyle name="Normal 3 4 30 2 2 12" xfId="26348"/>
    <cellStyle name="Normal 3 4 30 2 2 12 2" xfId="26349"/>
    <cellStyle name="Normal 3 4 30 2 2 13" xfId="26350"/>
    <cellStyle name="Normal 3 4 30 2 2 14" xfId="26351"/>
    <cellStyle name="Normal 3 4 30 2 2 15" xfId="26352"/>
    <cellStyle name="Normal 3 4 30 2 2 2" xfId="26353"/>
    <cellStyle name="Normal 3 4 30 2 2 2 2" xfId="26354"/>
    <cellStyle name="Normal 3 4 30 2 2 2 2 2" xfId="26355"/>
    <cellStyle name="Normal 3 4 30 2 2 2 2 2 2" xfId="26356"/>
    <cellStyle name="Normal 3 4 30 2 2 2 2 2 2 2" xfId="26357"/>
    <cellStyle name="Normal 3 4 30 2 2 2 2 2 2 2 2" xfId="26358"/>
    <cellStyle name="Normal 3 4 30 2 2 2 2 2 2 3" xfId="26359"/>
    <cellStyle name="Normal 3 4 30 2 2 2 2 2 2 4" xfId="26360"/>
    <cellStyle name="Normal 3 4 30 2 2 2 2 2 2 5" xfId="26361"/>
    <cellStyle name="Normal 3 4 30 2 2 2 2 2 3" xfId="26362"/>
    <cellStyle name="Normal 3 4 30 2 2 2 2 2 3 2" xfId="26363"/>
    <cellStyle name="Normal 3 4 30 2 2 2 2 2 4" xfId="26364"/>
    <cellStyle name="Normal 3 4 30 2 2 2 2 2 5" xfId="26365"/>
    <cellStyle name="Normal 3 4 30 2 2 2 2 3" xfId="26366"/>
    <cellStyle name="Normal 3 4 30 2 2 2 2 4" xfId="26367"/>
    <cellStyle name="Normal 3 4 30 2 2 2 2 5" xfId="26368"/>
    <cellStyle name="Normal 3 4 30 2 2 2 2 6" xfId="26369"/>
    <cellStyle name="Normal 3 4 30 2 2 2 2 6 2" xfId="26370"/>
    <cellStyle name="Normal 3 4 30 2 2 2 2 7" xfId="26371"/>
    <cellStyle name="Normal 3 4 30 2 2 2 2 8" xfId="26372"/>
    <cellStyle name="Normal 3 4 30 2 2 2 2 9" xfId="26373"/>
    <cellStyle name="Normal 3 4 30 2 2 2 3" xfId="26374"/>
    <cellStyle name="Normal 3 4 30 2 2 2 3 2" xfId="26375"/>
    <cellStyle name="Normal 3 4 30 2 2 2 3 2 2" xfId="26376"/>
    <cellStyle name="Normal 3 4 30 2 2 2 3 2 2 2" xfId="26377"/>
    <cellStyle name="Normal 3 4 30 2 2 2 3 2 3" xfId="26378"/>
    <cellStyle name="Normal 3 4 30 2 2 2 3 2 4" xfId="26379"/>
    <cellStyle name="Normal 3 4 30 2 2 2 3 2 5" xfId="26380"/>
    <cellStyle name="Normal 3 4 30 2 2 2 3 3" xfId="26381"/>
    <cellStyle name="Normal 3 4 30 2 2 2 3 3 2" xfId="26382"/>
    <cellStyle name="Normal 3 4 30 2 2 2 3 4" xfId="26383"/>
    <cellStyle name="Normal 3 4 30 2 2 2 3 5" xfId="26384"/>
    <cellStyle name="Normal 3 4 30 2 2 2 4" xfId="26385"/>
    <cellStyle name="Normal 3 4 30 2 2 2 5" xfId="26386"/>
    <cellStyle name="Normal 3 4 30 2 2 2 6" xfId="26387"/>
    <cellStyle name="Normal 3 4 30 2 2 2 6 2" xfId="26388"/>
    <cellStyle name="Normal 3 4 30 2 2 2 7" xfId="26389"/>
    <cellStyle name="Normal 3 4 30 2 2 2 8" xfId="26390"/>
    <cellStyle name="Normal 3 4 30 2 2 2 9" xfId="26391"/>
    <cellStyle name="Normal 3 4 30 2 2 3" xfId="26392"/>
    <cellStyle name="Normal 3 4 30 2 2 4" xfId="26393"/>
    <cellStyle name="Normal 3 4 30 2 2 5" xfId="26394"/>
    <cellStyle name="Normal 3 4 30 2 2 6" xfId="26395"/>
    <cellStyle name="Normal 3 4 30 2 2 7" xfId="26396"/>
    <cellStyle name="Normal 3 4 30 2 2 8" xfId="26397"/>
    <cellStyle name="Normal 3 4 30 2 2 8 2" xfId="26398"/>
    <cellStyle name="Normal 3 4 30 2 2 8 2 2" xfId="26399"/>
    <cellStyle name="Normal 3 4 30 2 2 8 2 2 2" xfId="26400"/>
    <cellStyle name="Normal 3 4 30 2 2 8 2 3" xfId="26401"/>
    <cellStyle name="Normal 3 4 30 2 2 8 2 4" xfId="26402"/>
    <cellStyle name="Normal 3 4 30 2 2 8 2 5" xfId="26403"/>
    <cellStyle name="Normal 3 4 30 2 2 8 3" xfId="26404"/>
    <cellStyle name="Normal 3 4 30 2 2 8 3 2" xfId="26405"/>
    <cellStyle name="Normal 3 4 30 2 2 8 4" xfId="26406"/>
    <cellStyle name="Normal 3 4 30 2 2 8 5" xfId="26407"/>
    <cellStyle name="Normal 3 4 30 2 2 9" xfId="26408"/>
    <cellStyle name="Normal 3 4 30 2 3" xfId="26409"/>
    <cellStyle name="Normal 3 4 30 2 4" xfId="26410"/>
    <cellStyle name="Normal 3 4 30 2 4 2" xfId="26411"/>
    <cellStyle name="Normal 3 4 30 2 4 2 2" xfId="26412"/>
    <cellStyle name="Normal 3 4 30 2 4 2 2 2" xfId="26413"/>
    <cellStyle name="Normal 3 4 30 2 4 2 2 2 2" xfId="26414"/>
    <cellStyle name="Normal 3 4 30 2 4 2 2 2 2 2" xfId="26415"/>
    <cellStyle name="Normal 3 4 30 2 4 2 2 2 3" xfId="26416"/>
    <cellStyle name="Normal 3 4 30 2 4 2 2 2 4" xfId="26417"/>
    <cellStyle name="Normal 3 4 30 2 4 2 2 2 5" xfId="26418"/>
    <cellStyle name="Normal 3 4 30 2 4 2 2 3" xfId="26419"/>
    <cellStyle name="Normal 3 4 30 2 4 2 2 3 2" xfId="26420"/>
    <cellStyle name="Normal 3 4 30 2 4 2 2 4" xfId="26421"/>
    <cellStyle name="Normal 3 4 30 2 4 2 2 5" xfId="26422"/>
    <cellStyle name="Normal 3 4 30 2 4 2 3" xfId="26423"/>
    <cellStyle name="Normal 3 4 30 2 4 2 4" xfId="26424"/>
    <cellStyle name="Normal 3 4 30 2 4 2 5" xfId="26425"/>
    <cellStyle name="Normal 3 4 30 2 4 2 6" xfId="26426"/>
    <cellStyle name="Normal 3 4 30 2 4 2 6 2" xfId="26427"/>
    <cellStyle name="Normal 3 4 30 2 4 2 7" xfId="26428"/>
    <cellStyle name="Normal 3 4 30 2 4 2 8" xfId="26429"/>
    <cellStyle name="Normal 3 4 30 2 4 2 9" xfId="26430"/>
    <cellStyle name="Normal 3 4 30 2 4 3" xfId="26431"/>
    <cellStyle name="Normal 3 4 30 2 4 3 2" xfId="26432"/>
    <cellStyle name="Normal 3 4 30 2 4 3 2 2" xfId="26433"/>
    <cellStyle name="Normal 3 4 30 2 4 3 2 2 2" xfId="26434"/>
    <cellStyle name="Normal 3 4 30 2 4 3 2 3" xfId="26435"/>
    <cellStyle name="Normal 3 4 30 2 4 3 2 4" xfId="26436"/>
    <cellStyle name="Normal 3 4 30 2 4 3 2 5" xfId="26437"/>
    <cellStyle name="Normal 3 4 30 2 4 3 3" xfId="26438"/>
    <cellStyle name="Normal 3 4 30 2 4 3 3 2" xfId="26439"/>
    <cellStyle name="Normal 3 4 30 2 4 3 4" xfId="26440"/>
    <cellStyle name="Normal 3 4 30 2 4 3 5" xfId="26441"/>
    <cellStyle name="Normal 3 4 30 2 4 4" xfId="26442"/>
    <cellStyle name="Normal 3 4 30 2 4 5" xfId="26443"/>
    <cellStyle name="Normal 3 4 30 2 4 6" xfId="26444"/>
    <cellStyle name="Normal 3 4 30 2 4 6 2" xfId="26445"/>
    <cellStyle name="Normal 3 4 30 2 4 7" xfId="26446"/>
    <cellStyle name="Normal 3 4 30 2 4 8" xfId="26447"/>
    <cellStyle name="Normal 3 4 30 2 4 9" xfId="26448"/>
    <cellStyle name="Normal 3 4 30 2 5" xfId="26449"/>
    <cellStyle name="Normal 3 4 30 2 5 2" xfId="26450"/>
    <cellStyle name="Normal 3 4 30 2 5 3" xfId="26451"/>
    <cellStyle name="Normal 3 4 30 2 6" xfId="26452"/>
    <cellStyle name="Normal 3 4 30 2 6 2" xfId="26453"/>
    <cellStyle name="Normal 3 4 30 2 6 3" xfId="26454"/>
    <cellStyle name="Normal 3 4 30 2 7" xfId="26455"/>
    <cellStyle name="Normal 3 4 30 2 7 2" xfId="26456"/>
    <cellStyle name="Normal 3 4 30 2 7 3" xfId="26457"/>
    <cellStyle name="Normal 3 4 30 2 8" xfId="26458"/>
    <cellStyle name="Normal 3 4 30 2 8 2" xfId="26459"/>
    <cellStyle name="Normal 3 4 30 2 8 3" xfId="26460"/>
    <cellStyle name="Normal 3 4 30 2 9" xfId="26461"/>
    <cellStyle name="Normal 3 4 30 2 9 2" xfId="26462"/>
    <cellStyle name="Normal 3 4 30 2 9 2 2" xfId="26463"/>
    <cellStyle name="Normal 3 4 30 2 9 2 2 2" xfId="26464"/>
    <cellStyle name="Normal 3 4 30 2 9 2 3" xfId="26465"/>
    <cellStyle name="Normal 3 4 30 2 9 2 4" xfId="26466"/>
    <cellStyle name="Normal 3 4 30 2 9 2 5" xfId="26467"/>
    <cellStyle name="Normal 3 4 30 2 9 3" xfId="26468"/>
    <cellStyle name="Normal 3 4 30 2 9 3 2" xfId="26469"/>
    <cellStyle name="Normal 3 4 30 2 9 4" xfId="26470"/>
    <cellStyle name="Normal 3 4 30 2 9 5" xfId="26471"/>
    <cellStyle name="Normal 3 4 30 3" xfId="26472"/>
    <cellStyle name="Normal 3 4 30 3 10" xfId="26473"/>
    <cellStyle name="Normal 3 4 30 3 11" xfId="26474"/>
    <cellStyle name="Normal 3 4 30 3 12" xfId="26475"/>
    <cellStyle name="Normal 3 4 30 3 12 2" xfId="26476"/>
    <cellStyle name="Normal 3 4 30 3 13" xfId="26477"/>
    <cellStyle name="Normal 3 4 30 3 14" xfId="26478"/>
    <cellStyle name="Normal 3 4 30 3 15" xfId="26479"/>
    <cellStyle name="Normal 3 4 30 3 2" xfId="26480"/>
    <cellStyle name="Normal 3 4 30 3 2 2" xfId="26481"/>
    <cellStyle name="Normal 3 4 30 3 2 2 2" xfId="26482"/>
    <cellStyle name="Normal 3 4 30 3 2 2 2 2" xfId="26483"/>
    <cellStyle name="Normal 3 4 30 3 2 2 2 2 2" xfId="26484"/>
    <cellStyle name="Normal 3 4 30 3 2 2 2 2 2 2" xfId="26485"/>
    <cellStyle name="Normal 3 4 30 3 2 2 2 2 3" xfId="26486"/>
    <cellStyle name="Normal 3 4 30 3 2 2 2 2 4" xfId="26487"/>
    <cellStyle name="Normal 3 4 30 3 2 2 2 2 5" xfId="26488"/>
    <cellStyle name="Normal 3 4 30 3 2 2 2 3" xfId="26489"/>
    <cellStyle name="Normal 3 4 30 3 2 2 2 3 2" xfId="26490"/>
    <cellStyle name="Normal 3 4 30 3 2 2 2 4" xfId="26491"/>
    <cellStyle name="Normal 3 4 30 3 2 2 2 5" xfId="26492"/>
    <cellStyle name="Normal 3 4 30 3 2 2 3" xfId="26493"/>
    <cellStyle name="Normal 3 4 30 3 2 2 4" xfId="26494"/>
    <cellStyle name="Normal 3 4 30 3 2 2 5" xfId="26495"/>
    <cellStyle name="Normal 3 4 30 3 2 2 6" xfId="26496"/>
    <cellStyle name="Normal 3 4 30 3 2 2 6 2" xfId="26497"/>
    <cellStyle name="Normal 3 4 30 3 2 2 7" xfId="26498"/>
    <cellStyle name="Normal 3 4 30 3 2 2 8" xfId="26499"/>
    <cellStyle name="Normal 3 4 30 3 2 2 9" xfId="26500"/>
    <cellStyle name="Normal 3 4 30 3 2 3" xfId="26501"/>
    <cellStyle name="Normal 3 4 30 3 2 3 2" xfId="26502"/>
    <cellStyle name="Normal 3 4 30 3 2 3 2 2" xfId="26503"/>
    <cellStyle name="Normal 3 4 30 3 2 3 2 2 2" xfId="26504"/>
    <cellStyle name="Normal 3 4 30 3 2 3 2 3" xfId="26505"/>
    <cellStyle name="Normal 3 4 30 3 2 3 2 4" xfId="26506"/>
    <cellStyle name="Normal 3 4 30 3 2 3 2 5" xfId="26507"/>
    <cellStyle name="Normal 3 4 30 3 2 3 3" xfId="26508"/>
    <cellStyle name="Normal 3 4 30 3 2 3 3 2" xfId="26509"/>
    <cellStyle name="Normal 3 4 30 3 2 3 4" xfId="26510"/>
    <cellStyle name="Normal 3 4 30 3 2 3 5" xfId="26511"/>
    <cellStyle name="Normal 3 4 30 3 2 4" xfId="26512"/>
    <cellStyle name="Normal 3 4 30 3 2 5" xfId="26513"/>
    <cellStyle name="Normal 3 4 30 3 2 6" xfId="26514"/>
    <cellStyle name="Normal 3 4 30 3 2 6 2" xfId="26515"/>
    <cellStyle name="Normal 3 4 30 3 2 7" xfId="26516"/>
    <cellStyle name="Normal 3 4 30 3 2 8" xfId="26517"/>
    <cellStyle name="Normal 3 4 30 3 2 9" xfId="26518"/>
    <cellStyle name="Normal 3 4 30 3 3" xfId="26519"/>
    <cellStyle name="Normal 3 4 30 3 3 2" xfId="26520"/>
    <cellStyle name="Normal 3 4 30 3 3 3" xfId="26521"/>
    <cellStyle name="Normal 3 4 30 3 4" xfId="26522"/>
    <cellStyle name="Normal 3 4 30 3 4 2" xfId="26523"/>
    <cellStyle name="Normal 3 4 30 3 4 3" xfId="26524"/>
    <cellStyle name="Normal 3 4 30 3 5" xfId="26525"/>
    <cellStyle name="Normal 3 4 30 3 5 2" xfId="26526"/>
    <cellStyle name="Normal 3 4 30 3 5 3" xfId="26527"/>
    <cellStyle name="Normal 3 4 30 3 6" xfId="26528"/>
    <cellStyle name="Normal 3 4 30 3 6 2" xfId="26529"/>
    <cellStyle name="Normal 3 4 30 3 6 3" xfId="26530"/>
    <cellStyle name="Normal 3 4 30 3 7" xfId="26531"/>
    <cellStyle name="Normal 3 4 30 3 7 2" xfId="26532"/>
    <cellStyle name="Normal 3 4 30 3 7 3" xfId="26533"/>
    <cellStyle name="Normal 3 4 30 3 8" xfId="26534"/>
    <cellStyle name="Normal 3 4 30 3 8 2" xfId="26535"/>
    <cellStyle name="Normal 3 4 30 3 8 2 2" xfId="26536"/>
    <cellStyle name="Normal 3 4 30 3 8 2 2 2" xfId="26537"/>
    <cellStyle name="Normal 3 4 30 3 8 2 3" xfId="26538"/>
    <cellStyle name="Normal 3 4 30 3 8 2 4" xfId="26539"/>
    <cellStyle name="Normal 3 4 30 3 8 2 5" xfId="26540"/>
    <cellStyle name="Normal 3 4 30 3 8 3" xfId="26541"/>
    <cellStyle name="Normal 3 4 30 3 8 3 2" xfId="26542"/>
    <cellStyle name="Normal 3 4 30 3 8 4" xfId="26543"/>
    <cellStyle name="Normal 3 4 30 3 8 5" xfId="26544"/>
    <cellStyle name="Normal 3 4 30 3 9" xfId="26545"/>
    <cellStyle name="Normal 3 4 30 4" xfId="26546"/>
    <cellStyle name="Normal 3 4 30 4 2" xfId="26547"/>
    <cellStyle name="Normal 3 4 30 4 2 2" xfId="26548"/>
    <cellStyle name="Normal 3 4 30 4 2 2 2" xfId="26549"/>
    <cellStyle name="Normal 3 4 30 4 2 2 2 2" xfId="26550"/>
    <cellStyle name="Normal 3 4 30 4 2 2 2 2 2" xfId="26551"/>
    <cellStyle name="Normal 3 4 30 4 2 2 2 3" xfId="26552"/>
    <cellStyle name="Normal 3 4 30 4 2 2 2 4" xfId="26553"/>
    <cellStyle name="Normal 3 4 30 4 2 2 2 5" xfId="26554"/>
    <cellStyle name="Normal 3 4 30 4 2 2 3" xfId="26555"/>
    <cellStyle name="Normal 3 4 30 4 2 2 3 2" xfId="26556"/>
    <cellStyle name="Normal 3 4 30 4 2 2 4" xfId="26557"/>
    <cellStyle name="Normal 3 4 30 4 2 2 5" xfId="26558"/>
    <cellStyle name="Normal 3 4 30 4 2 3" xfId="26559"/>
    <cellStyle name="Normal 3 4 30 4 2 4" xfId="26560"/>
    <cellStyle name="Normal 3 4 30 4 2 5" xfId="26561"/>
    <cellStyle name="Normal 3 4 30 4 2 6" xfId="26562"/>
    <cellStyle name="Normal 3 4 30 4 2 6 2" xfId="26563"/>
    <cellStyle name="Normal 3 4 30 4 2 7" xfId="26564"/>
    <cellStyle name="Normal 3 4 30 4 2 8" xfId="26565"/>
    <cellStyle name="Normal 3 4 30 4 2 9" xfId="26566"/>
    <cellStyle name="Normal 3 4 30 4 3" xfId="26567"/>
    <cellStyle name="Normal 3 4 30 4 3 2" xfId="26568"/>
    <cellStyle name="Normal 3 4 30 4 3 2 2" xfId="26569"/>
    <cellStyle name="Normal 3 4 30 4 3 2 2 2" xfId="26570"/>
    <cellStyle name="Normal 3 4 30 4 3 2 3" xfId="26571"/>
    <cellStyle name="Normal 3 4 30 4 3 2 4" xfId="26572"/>
    <cellStyle name="Normal 3 4 30 4 3 2 5" xfId="26573"/>
    <cellStyle name="Normal 3 4 30 4 3 3" xfId="26574"/>
    <cellStyle name="Normal 3 4 30 4 3 3 2" xfId="26575"/>
    <cellStyle name="Normal 3 4 30 4 3 4" xfId="26576"/>
    <cellStyle name="Normal 3 4 30 4 3 5" xfId="26577"/>
    <cellStyle name="Normal 3 4 30 4 4" xfId="26578"/>
    <cellStyle name="Normal 3 4 30 4 5" xfId="26579"/>
    <cellStyle name="Normal 3 4 30 4 6" xfId="26580"/>
    <cellStyle name="Normal 3 4 30 4 6 2" xfId="26581"/>
    <cellStyle name="Normal 3 4 30 4 7" xfId="26582"/>
    <cellStyle name="Normal 3 4 30 4 8" xfId="26583"/>
    <cellStyle name="Normal 3 4 30 4 9" xfId="26584"/>
    <cellStyle name="Normal 3 4 30 5" xfId="26585"/>
    <cellStyle name="Normal 3 4 30 6" xfId="26586"/>
    <cellStyle name="Normal 3 4 30 7" xfId="26587"/>
    <cellStyle name="Normal 3 4 30 8" xfId="26588"/>
    <cellStyle name="Normal 3 4 30 9" xfId="26589"/>
    <cellStyle name="Normal 3 4 30 9 2" xfId="26590"/>
    <cellStyle name="Normal 3 4 30 9 2 2" xfId="26591"/>
    <cellStyle name="Normal 3 4 30 9 2 2 2" xfId="26592"/>
    <cellStyle name="Normal 3 4 30 9 2 3" xfId="26593"/>
    <cellStyle name="Normal 3 4 30 9 2 4" xfId="26594"/>
    <cellStyle name="Normal 3 4 30 9 2 5" xfId="26595"/>
    <cellStyle name="Normal 3 4 30 9 3" xfId="26596"/>
    <cellStyle name="Normal 3 4 30 9 3 2" xfId="26597"/>
    <cellStyle name="Normal 3 4 30 9 4" xfId="26598"/>
    <cellStyle name="Normal 3 4 30 9 5" xfId="26599"/>
    <cellStyle name="Normal 3 4 31" xfId="26600"/>
    <cellStyle name="Normal 3 4 31 10" xfId="26601"/>
    <cellStyle name="Normal 3 4 31 11" xfId="26602"/>
    <cellStyle name="Normal 3 4 31 12" xfId="26603"/>
    <cellStyle name="Normal 3 4 31 12 2" xfId="26604"/>
    <cellStyle name="Normal 3 4 31 13" xfId="26605"/>
    <cellStyle name="Normal 3 4 31 14" xfId="26606"/>
    <cellStyle name="Normal 3 4 31 15" xfId="26607"/>
    <cellStyle name="Normal 3 4 31 2" xfId="26608"/>
    <cellStyle name="Normal 3 4 31 2 2" xfId="26609"/>
    <cellStyle name="Normal 3 4 31 2 2 2" xfId="26610"/>
    <cellStyle name="Normal 3 4 31 2 2 2 2" xfId="26611"/>
    <cellStyle name="Normal 3 4 31 2 2 2 2 2" xfId="26612"/>
    <cellStyle name="Normal 3 4 31 2 2 2 2 2 2" xfId="26613"/>
    <cellStyle name="Normal 3 4 31 2 2 2 2 3" xfId="26614"/>
    <cellStyle name="Normal 3 4 31 2 2 2 2 4" xfId="26615"/>
    <cellStyle name="Normal 3 4 31 2 2 2 2 5" xfId="26616"/>
    <cellStyle name="Normal 3 4 31 2 2 2 3" xfId="26617"/>
    <cellStyle name="Normal 3 4 31 2 2 2 3 2" xfId="26618"/>
    <cellStyle name="Normal 3 4 31 2 2 2 4" xfId="26619"/>
    <cellStyle name="Normal 3 4 31 2 2 2 5" xfId="26620"/>
    <cellStyle name="Normal 3 4 31 2 2 3" xfId="26621"/>
    <cellStyle name="Normal 3 4 31 2 2 4" xfId="26622"/>
    <cellStyle name="Normal 3 4 31 2 2 5" xfId="26623"/>
    <cellStyle name="Normal 3 4 31 2 2 6" xfId="26624"/>
    <cellStyle name="Normal 3 4 31 2 2 6 2" xfId="26625"/>
    <cellStyle name="Normal 3 4 31 2 2 7" xfId="26626"/>
    <cellStyle name="Normal 3 4 31 2 2 8" xfId="26627"/>
    <cellStyle name="Normal 3 4 31 2 2 9" xfId="26628"/>
    <cellStyle name="Normal 3 4 31 2 3" xfId="26629"/>
    <cellStyle name="Normal 3 4 31 2 3 2" xfId="26630"/>
    <cellStyle name="Normal 3 4 31 2 3 2 2" xfId="26631"/>
    <cellStyle name="Normal 3 4 31 2 3 2 2 2" xfId="26632"/>
    <cellStyle name="Normal 3 4 31 2 3 2 3" xfId="26633"/>
    <cellStyle name="Normal 3 4 31 2 3 2 4" xfId="26634"/>
    <cellStyle name="Normal 3 4 31 2 3 2 5" xfId="26635"/>
    <cellStyle name="Normal 3 4 31 2 3 3" xfId="26636"/>
    <cellStyle name="Normal 3 4 31 2 3 3 2" xfId="26637"/>
    <cellStyle name="Normal 3 4 31 2 3 4" xfId="26638"/>
    <cellStyle name="Normal 3 4 31 2 3 5" xfId="26639"/>
    <cellStyle name="Normal 3 4 31 2 4" xfId="26640"/>
    <cellStyle name="Normal 3 4 31 2 5" xfId="26641"/>
    <cellStyle name="Normal 3 4 31 2 6" xfId="26642"/>
    <cellStyle name="Normal 3 4 31 2 6 2" xfId="26643"/>
    <cellStyle name="Normal 3 4 31 2 7" xfId="26644"/>
    <cellStyle name="Normal 3 4 31 2 8" xfId="26645"/>
    <cellStyle name="Normal 3 4 31 2 9" xfId="26646"/>
    <cellStyle name="Normal 3 4 31 3" xfId="26647"/>
    <cellStyle name="Normal 3 4 31 4" xfId="26648"/>
    <cellStyle name="Normal 3 4 31 5" xfId="26649"/>
    <cellStyle name="Normal 3 4 31 6" xfId="26650"/>
    <cellStyle name="Normal 3 4 31 7" xfId="26651"/>
    <cellStyle name="Normal 3 4 31 8" xfId="26652"/>
    <cellStyle name="Normal 3 4 31 8 2" xfId="26653"/>
    <cellStyle name="Normal 3 4 31 8 2 2" xfId="26654"/>
    <cellStyle name="Normal 3 4 31 8 2 2 2" xfId="26655"/>
    <cellStyle name="Normal 3 4 31 8 2 3" xfId="26656"/>
    <cellStyle name="Normal 3 4 31 8 2 4" xfId="26657"/>
    <cellStyle name="Normal 3 4 31 8 2 5" xfId="26658"/>
    <cellStyle name="Normal 3 4 31 8 3" xfId="26659"/>
    <cellStyle name="Normal 3 4 31 8 3 2" xfId="26660"/>
    <cellStyle name="Normal 3 4 31 8 4" xfId="26661"/>
    <cellStyle name="Normal 3 4 31 8 5" xfId="26662"/>
    <cellStyle name="Normal 3 4 31 9" xfId="26663"/>
    <cellStyle name="Normal 3 4 32" xfId="26664"/>
    <cellStyle name="Normal 3 4 33" xfId="26665"/>
    <cellStyle name="Normal 3 4 33 2" xfId="26666"/>
    <cellStyle name="Normal 3 4 33 2 2" xfId="26667"/>
    <cellStyle name="Normal 3 4 33 2 2 2" xfId="26668"/>
    <cellStyle name="Normal 3 4 33 2 2 2 2" xfId="26669"/>
    <cellStyle name="Normal 3 4 33 2 2 2 2 2" xfId="26670"/>
    <cellStyle name="Normal 3 4 33 2 2 2 3" xfId="26671"/>
    <cellStyle name="Normal 3 4 33 2 2 2 4" xfId="26672"/>
    <cellStyle name="Normal 3 4 33 2 2 2 5" xfId="26673"/>
    <cellStyle name="Normal 3 4 33 2 2 3" xfId="26674"/>
    <cellStyle name="Normal 3 4 33 2 2 3 2" xfId="26675"/>
    <cellStyle name="Normal 3 4 33 2 2 4" xfId="26676"/>
    <cellStyle name="Normal 3 4 33 2 2 5" xfId="26677"/>
    <cellStyle name="Normal 3 4 33 2 3" xfId="26678"/>
    <cellStyle name="Normal 3 4 33 2 4" xfId="26679"/>
    <cellStyle name="Normal 3 4 33 2 5" xfId="26680"/>
    <cellStyle name="Normal 3 4 33 2 6" xfId="26681"/>
    <cellStyle name="Normal 3 4 33 2 6 2" xfId="26682"/>
    <cellStyle name="Normal 3 4 33 2 7" xfId="26683"/>
    <cellStyle name="Normal 3 4 33 2 8" xfId="26684"/>
    <cellStyle name="Normal 3 4 33 2 9" xfId="26685"/>
    <cellStyle name="Normal 3 4 33 3" xfId="26686"/>
    <cellStyle name="Normal 3 4 33 3 2" xfId="26687"/>
    <cellStyle name="Normal 3 4 33 3 2 2" xfId="26688"/>
    <cellStyle name="Normal 3 4 33 3 2 2 2" xfId="26689"/>
    <cellStyle name="Normal 3 4 33 3 2 3" xfId="26690"/>
    <cellStyle name="Normal 3 4 33 3 2 4" xfId="26691"/>
    <cellStyle name="Normal 3 4 33 3 2 5" xfId="26692"/>
    <cellStyle name="Normal 3 4 33 3 3" xfId="26693"/>
    <cellStyle name="Normal 3 4 33 3 3 2" xfId="26694"/>
    <cellStyle name="Normal 3 4 33 3 4" xfId="26695"/>
    <cellStyle name="Normal 3 4 33 3 5" xfId="26696"/>
    <cellStyle name="Normal 3 4 33 4" xfId="26697"/>
    <cellStyle name="Normal 3 4 33 5" xfId="26698"/>
    <cellStyle name="Normal 3 4 33 6" xfId="26699"/>
    <cellStyle name="Normal 3 4 33 6 2" xfId="26700"/>
    <cellStyle name="Normal 3 4 33 7" xfId="26701"/>
    <cellStyle name="Normal 3 4 33 8" xfId="26702"/>
    <cellStyle name="Normal 3 4 33 9" xfId="26703"/>
    <cellStyle name="Normal 3 4 34" xfId="26704"/>
    <cellStyle name="Normal 3 4 34 2" xfId="26705"/>
    <cellStyle name="Normal 3 4 34 3" xfId="26706"/>
    <cellStyle name="Normal 3 4 35" xfId="26707"/>
    <cellStyle name="Normal 3 4 35 2" xfId="26708"/>
    <cellStyle name="Normal 3 4 35 3" xfId="26709"/>
    <cellStyle name="Normal 3 4 36" xfId="26710"/>
    <cellStyle name="Normal 3 4 36 2" xfId="26711"/>
    <cellStyle name="Normal 3 4 36 3" xfId="26712"/>
    <cellStyle name="Normal 3 4 37" xfId="26713"/>
    <cellStyle name="Normal 3 4 37 2" xfId="26714"/>
    <cellStyle name="Normal 3 4 37 3" xfId="26715"/>
    <cellStyle name="Normal 3 4 38" xfId="26716"/>
    <cellStyle name="Normal 3 4 38 2" xfId="26717"/>
    <cellStyle name="Normal 3 4 38 2 2" xfId="26718"/>
    <cellStyle name="Normal 3 4 38 2 2 2" xfId="26719"/>
    <cellStyle name="Normal 3 4 38 2 3" xfId="26720"/>
    <cellStyle name="Normal 3 4 38 2 4" xfId="26721"/>
    <cellStyle name="Normal 3 4 38 2 5" xfId="26722"/>
    <cellStyle name="Normal 3 4 38 3" xfId="26723"/>
    <cellStyle name="Normal 3 4 38 3 2" xfId="26724"/>
    <cellStyle name="Normal 3 4 38 4" xfId="26725"/>
    <cellStyle name="Normal 3 4 38 5" xfId="26726"/>
    <cellStyle name="Normal 3 4 39" xfId="26727"/>
    <cellStyle name="Normal 3 4 4" xfId="26728"/>
    <cellStyle name="Normal 3 4 4 2" xfId="26729"/>
    <cellStyle name="Normal 3 4 4 2 2" xfId="26730"/>
    <cellStyle name="Normal 3 4 4 2 3" xfId="26731"/>
    <cellStyle name="Normal 3 4 4 3" xfId="26732"/>
    <cellStyle name="Normal 3 4 4 3 2" xfId="26733"/>
    <cellStyle name="Normal 3 4 4 3 3" xfId="26734"/>
    <cellStyle name="Normal 3 4 4 4" xfId="26735"/>
    <cellStyle name="Normal 3 4 4 5" xfId="26736"/>
    <cellStyle name="Normal 3 4 40" xfId="26737"/>
    <cellStyle name="Normal 3 4 41" xfId="26738"/>
    <cellStyle name="Normal 3 4 42" xfId="26739"/>
    <cellStyle name="Normal 3 4 43" xfId="26740"/>
    <cellStyle name="Normal 3 4 44" xfId="26741"/>
    <cellStyle name="Normal 3 4 45" xfId="26742"/>
    <cellStyle name="Normal 3 4 46" xfId="26743"/>
    <cellStyle name="Normal 3 4 47" xfId="26744"/>
    <cellStyle name="Normal 3 4 48" xfId="26745"/>
    <cellStyle name="Normal 3 4 49" xfId="26746"/>
    <cellStyle name="Normal 3 4 5" xfId="26747"/>
    <cellStyle name="Normal 3 4 5 2" xfId="26748"/>
    <cellStyle name="Normal 3 4 5 2 2" xfId="26749"/>
    <cellStyle name="Normal 3 4 5 2 3" xfId="26750"/>
    <cellStyle name="Normal 3 4 5 3" xfId="26751"/>
    <cellStyle name="Normal 3 4 5 3 2" xfId="26752"/>
    <cellStyle name="Normal 3 4 5 3 3" xfId="26753"/>
    <cellStyle name="Normal 3 4 5 4" xfId="26754"/>
    <cellStyle name="Normal 3 4 5 5" xfId="26755"/>
    <cellStyle name="Normal 3 4 50" xfId="26756"/>
    <cellStyle name="Normal 3 4 51" xfId="26757"/>
    <cellStyle name="Normal 3 4 52" xfId="26758"/>
    <cellStyle name="Normal 3 4 53" xfId="26759"/>
    <cellStyle name="Normal 3 4 54" xfId="26760"/>
    <cellStyle name="Normal 3 4 55" xfId="26761"/>
    <cellStyle name="Normal 3 4 56" xfId="26762"/>
    <cellStyle name="Normal 3 4 57" xfId="26763"/>
    <cellStyle name="Normal 3 4 58" xfId="26764"/>
    <cellStyle name="Normal 3 4 59" xfId="26765"/>
    <cellStyle name="Normal 3 4 6" xfId="26766"/>
    <cellStyle name="Normal 3 4 6 2" xfId="26767"/>
    <cellStyle name="Normal 3 4 6 2 2" xfId="26768"/>
    <cellStyle name="Normal 3 4 6 2 3" xfId="26769"/>
    <cellStyle name="Normal 3 4 6 3" xfId="26770"/>
    <cellStyle name="Normal 3 4 6 3 2" xfId="26771"/>
    <cellStyle name="Normal 3 4 6 3 3" xfId="26772"/>
    <cellStyle name="Normal 3 4 6 4" xfId="26773"/>
    <cellStyle name="Normal 3 4 6 5" xfId="26774"/>
    <cellStyle name="Normal 3 4 60" xfId="26775"/>
    <cellStyle name="Normal 3 4 61" xfId="26776"/>
    <cellStyle name="Normal 3 4 62" xfId="26777"/>
    <cellStyle name="Normal 3 4 63" xfId="26778"/>
    <cellStyle name="Normal 3 4 64" xfId="26779"/>
    <cellStyle name="Normal 3 4 65" xfId="26780"/>
    <cellStyle name="Normal 3 4 66" xfId="26781"/>
    <cellStyle name="Normal 3 4 67" xfId="26782"/>
    <cellStyle name="Normal 3 4 68" xfId="26783"/>
    <cellStyle name="Normal 3 4 69" xfId="26784"/>
    <cellStyle name="Normal 3 4 7" xfId="26785"/>
    <cellStyle name="Normal 3 4 7 2" xfId="26786"/>
    <cellStyle name="Normal 3 4 7 2 2" xfId="26787"/>
    <cellStyle name="Normal 3 4 7 2 3" xfId="26788"/>
    <cellStyle name="Normal 3 4 7 3" xfId="26789"/>
    <cellStyle name="Normal 3 4 7 3 2" xfId="26790"/>
    <cellStyle name="Normal 3 4 7 3 3" xfId="26791"/>
    <cellStyle name="Normal 3 4 7 4" xfId="26792"/>
    <cellStyle name="Normal 3 4 7 5" xfId="26793"/>
    <cellStyle name="Normal 3 4 70" xfId="26794"/>
    <cellStyle name="Normal 3 4 71" xfId="26795"/>
    <cellStyle name="Normal 3 4 72" xfId="26796"/>
    <cellStyle name="Normal 3 4 73" xfId="26797"/>
    <cellStyle name="Normal 3 4 74" xfId="26798"/>
    <cellStyle name="Normal 3 4 75" xfId="26799"/>
    <cellStyle name="Normal 3 4 76" xfId="26800"/>
    <cellStyle name="Normal 3 4 77" xfId="26801"/>
    <cellStyle name="Normal 3 4 78" xfId="26802"/>
    <cellStyle name="Normal 3 4 79" xfId="26803"/>
    <cellStyle name="Normal 3 4 79 2" xfId="26804"/>
    <cellStyle name="Normal 3 4 8" xfId="26805"/>
    <cellStyle name="Normal 3 4 8 2" xfId="26806"/>
    <cellStyle name="Normal 3 4 8 2 2" xfId="26807"/>
    <cellStyle name="Normal 3 4 8 2 3" xfId="26808"/>
    <cellStyle name="Normal 3 4 8 3" xfId="26809"/>
    <cellStyle name="Normal 3 4 8 3 2" xfId="26810"/>
    <cellStyle name="Normal 3 4 8 3 3" xfId="26811"/>
    <cellStyle name="Normal 3 4 8 4" xfId="26812"/>
    <cellStyle name="Normal 3 4 8 5" xfId="26813"/>
    <cellStyle name="Normal 3 4 80" xfId="26814"/>
    <cellStyle name="Normal 3 4 81" xfId="26815"/>
    <cellStyle name="Normal 3 4 82" xfId="26816"/>
    <cellStyle name="Normal 3 4 83" xfId="25749"/>
    <cellStyle name="Normal 3 4 9" xfId="26817"/>
    <cellStyle name="Normal 3 4 9 2" xfId="26818"/>
    <cellStyle name="Normal 3 4 9 2 2" xfId="26819"/>
    <cellStyle name="Normal 3 4 9 2 3" xfId="26820"/>
    <cellStyle name="Normal 3 4 9 3" xfId="26821"/>
    <cellStyle name="Normal 3 4 9 3 2" xfId="26822"/>
    <cellStyle name="Normal 3 4 9 3 3" xfId="26823"/>
    <cellStyle name="Normal 3 4 9 4" xfId="26824"/>
    <cellStyle name="Normal 3 4 9 5" xfId="26825"/>
    <cellStyle name="Normal 3 40" xfId="26826"/>
    <cellStyle name="Normal 3 40 2" xfId="26827"/>
    <cellStyle name="Normal 3 40 2 2" xfId="26828"/>
    <cellStyle name="Normal 3 40 2 3" xfId="26829"/>
    <cellStyle name="Normal 3 40 3" xfId="26830"/>
    <cellStyle name="Normal 3 40 3 2" xfId="26831"/>
    <cellStyle name="Normal 3 40 3 3" xfId="26832"/>
    <cellStyle name="Normal 3 40 4" xfId="26833"/>
    <cellStyle name="Normal 3 40 5" xfId="26834"/>
    <cellStyle name="Normal 3 41" xfId="26835"/>
    <cellStyle name="Normal 3 41 2" xfId="26836"/>
    <cellStyle name="Normal 3 41 2 2" xfId="26837"/>
    <cellStyle name="Normal 3 41 2 3" xfId="26838"/>
    <cellStyle name="Normal 3 41 3" xfId="26839"/>
    <cellStyle name="Normal 3 41 3 2" xfId="26840"/>
    <cellStyle name="Normal 3 41 3 3" xfId="26841"/>
    <cellStyle name="Normal 3 41 4" xfId="26842"/>
    <cellStyle name="Normal 3 41 5" xfId="26843"/>
    <cellStyle name="Normal 3 42" xfId="26844"/>
    <cellStyle name="Normal 3 42 2" xfId="26845"/>
    <cellStyle name="Normal 3 42 2 2" xfId="26846"/>
    <cellStyle name="Normal 3 42 2 3" xfId="26847"/>
    <cellStyle name="Normal 3 42 3" xfId="26848"/>
    <cellStyle name="Normal 3 42 3 2" xfId="26849"/>
    <cellStyle name="Normal 3 42 3 3" xfId="26850"/>
    <cellStyle name="Normal 3 42 4" xfId="26851"/>
    <cellStyle name="Normal 3 42 5" xfId="26852"/>
    <cellStyle name="Normal 3 43" xfId="26853"/>
    <cellStyle name="Normal 3 43 2" xfId="26854"/>
    <cellStyle name="Normal 3 43 2 2" xfId="26855"/>
    <cellStyle name="Normal 3 43 2 3" xfId="26856"/>
    <cellStyle name="Normal 3 43 3" xfId="26857"/>
    <cellStyle name="Normal 3 43 3 2" xfId="26858"/>
    <cellStyle name="Normal 3 43 3 3" xfId="26859"/>
    <cellStyle name="Normal 3 43 4" xfId="26860"/>
    <cellStyle name="Normal 3 43 5" xfId="26861"/>
    <cellStyle name="Normal 3 44" xfId="26862"/>
    <cellStyle name="Normal 3 44 2" xfId="26863"/>
    <cellStyle name="Normal 3 44 2 2" xfId="26864"/>
    <cellStyle name="Normal 3 44 2 3" xfId="26865"/>
    <cellStyle name="Normal 3 44 3" xfId="26866"/>
    <cellStyle name="Normal 3 44 3 2" xfId="26867"/>
    <cellStyle name="Normal 3 44 3 3" xfId="26868"/>
    <cellStyle name="Normal 3 44 4" xfId="26869"/>
    <cellStyle name="Normal 3 44 5" xfId="26870"/>
    <cellStyle name="Normal 3 45" xfId="26871"/>
    <cellStyle name="Normal 3 45 2" xfId="26872"/>
    <cellStyle name="Normal 3 45 2 2" xfId="26873"/>
    <cellStyle name="Normal 3 45 2 3" xfId="26874"/>
    <cellStyle name="Normal 3 45 3" xfId="26875"/>
    <cellStyle name="Normal 3 45 3 2" xfId="26876"/>
    <cellStyle name="Normal 3 45 3 3" xfId="26877"/>
    <cellStyle name="Normal 3 45 4" xfId="26878"/>
    <cellStyle name="Normal 3 45 5" xfId="26879"/>
    <cellStyle name="Normal 3 46" xfId="26880"/>
    <cellStyle name="Normal 3 46 2" xfId="26881"/>
    <cellStyle name="Normal 3 46 2 2" xfId="26882"/>
    <cellStyle name="Normal 3 46 2 3" xfId="26883"/>
    <cellStyle name="Normal 3 46 3" xfId="26884"/>
    <cellStyle name="Normal 3 46 3 2" xfId="26885"/>
    <cellStyle name="Normal 3 46 3 3" xfId="26886"/>
    <cellStyle name="Normal 3 46 4" xfId="26887"/>
    <cellStyle name="Normal 3 46 5" xfId="26888"/>
    <cellStyle name="Normal 3 47" xfId="26889"/>
    <cellStyle name="Normal 3 47 2" xfId="26890"/>
    <cellStyle name="Normal 3 47 2 2" xfId="26891"/>
    <cellStyle name="Normal 3 47 2 3" xfId="26892"/>
    <cellStyle name="Normal 3 47 3" xfId="26893"/>
    <cellStyle name="Normal 3 47 3 2" xfId="26894"/>
    <cellStyle name="Normal 3 47 3 3" xfId="26895"/>
    <cellStyle name="Normal 3 47 4" xfId="26896"/>
    <cellStyle name="Normal 3 47 5" xfId="26897"/>
    <cellStyle name="Normal 3 48" xfId="26898"/>
    <cellStyle name="Normal 3 48 2" xfId="26899"/>
    <cellStyle name="Normal 3 48 2 2" xfId="26900"/>
    <cellStyle name="Normal 3 48 2 3" xfId="26901"/>
    <cellStyle name="Normal 3 48 3" xfId="26902"/>
    <cellStyle name="Normal 3 48 3 2" xfId="26903"/>
    <cellStyle name="Normal 3 48 3 3" xfId="26904"/>
    <cellStyle name="Normal 3 48 4" xfId="26905"/>
    <cellStyle name="Normal 3 48 5" xfId="26906"/>
    <cellStyle name="Normal 3 49" xfId="26907"/>
    <cellStyle name="Normal 3 49 2" xfId="26908"/>
    <cellStyle name="Normal 3 49 2 2" xfId="26909"/>
    <cellStyle name="Normal 3 49 2 3" xfId="26910"/>
    <cellStyle name="Normal 3 49 3" xfId="26911"/>
    <cellStyle name="Normal 3 49 3 2" xfId="26912"/>
    <cellStyle name="Normal 3 49 3 3" xfId="26913"/>
    <cellStyle name="Normal 3 49 4" xfId="26914"/>
    <cellStyle name="Normal 3 49 5" xfId="26915"/>
    <cellStyle name="Normal 3 5" xfId="26916"/>
    <cellStyle name="Normal 3 5 10" xfId="26917"/>
    <cellStyle name="Normal 3 5 10 2" xfId="26918"/>
    <cellStyle name="Normal 3 5 10 2 2" xfId="26919"/>
    <cellStyle name="Normal 3 5 10 2 3" xfId="26920"/>
    <cellStyle name="Normal 3 5 10 3" xfId="26921"/>
    <cellStyle name="Normal 3 5 10 3 2" xfId="26922"/>
    <cellStyle name="Normal 3 5 10 3 3" xfId="26923"/>
    <cellStyle name="Normal 3 5 10 4" xfId="26924"/>
    <cellStyle name="Normal 3 5 10 5" xfId="26925"/>
    <cellStyle name="Normal 3 5 11" xfId="26926"/>
    <cellStyle name="Normal 3 5 11 2" xfId="26927"/>
    <cellStyle name="Normal 3 5 11 2 2" xfId="26928"/>
    <cellStyle name="Normal 3 5 11 2 3" xfId="26929"/>
    <cellStyle name="Normal 3 5 11 3" xfId="26930"/>
    <cellStyle name="Normal 3 5 11 3 2" xfId="26931"/>
    <cellStyle name="Normal 3 5 11 3 3" xfId="26932"/>
    <cellStyle name="Normal 3 5 11 4" xfId="26933"/>
    <cellStyle name="Normal 3 5 11 5" xfId="26934"/>
    <cellStyle name="Normal 3 5 12" xfId="26935"/>
    <cellStyle name="Normal 3 5 12 2" xfId="26936"/>
    <cellStyle name="Normal 3 5 12 2 2" xfId="26937"/>
    <cellStyle name="Normal 3 5 12 2 3" xfId="26938"/>
    <cellStyle name="Normal 3 5 12 3" xfId="26939"/>
    <cellStyle name="Normal 3 5 12 3 2" xfId="26940"/>
    <cellStyle name="Normal 3 5 12 3 3" xfId="26941"/>
    <cellStyle name="Normal 3 5 12 4" xfId="26942"/>
    <cellStyle name="Normal 3 5 12 5" xfId="26943"/>
    <cellStyle name="Normal 3 5 13" xfId="26944"/>
    <cellStyle name="Normal 3 5 13 2" xfId="26945"/>
    <cellStyle name="Normal 3 5 13 2 2" xfId="26946"/>
    <cellStyle name="Normal 3 5 13 2 3" xfId="26947"/>
    <cellStyle name="Normal 3 5 13 3" xfId="26948"/>
    <cellStyle name="Normal 3 5 13 3 2" xfId="26949"/>
    <cellStyle name="Normal 3 5 13 3 3" xfId="26950"/>
    <cellStyle name="Normal 3 5 13 4" xfId="26951"/>
    <cellStyle name="Normal 3 5 13 5" xfId="26952"/>
    <cellStyle name="Normal 3 5 14" xfId="26953"/>
    <cellStyle name="Normal 3 5 14 2" xfId="26954"/>
    <cellStyle name="Normal 3 5 14 2 2" xfId="26955"/>
    <cellStyle name="Normal 3 5 14 2 3" xfId="26956"/>
    <cellStyle name="Normal 3 5 14 3" xfId="26957"/>
    <cellStyle name="Normal 3 5 14 3 2" xfId="26958"/>
    <cellStyle name="Normal 3 5 14 3 3" xfId="26959"/>
    <cellStyle name="Normal 3 5 14 4" xfId="26960"/>
    <cellStyle name="Normal 3 5 14 5" xfId="26961"/>
    <cellStyle name="Normal 3 5 15" xfId="26962"/>
    <cellStyle name="Normal 3 5 15 2" xfId="26963"/>
    <cellStyle name="Normal 3 5 15 2 2" xfId="26964"/>
    <cellStyle name="Normal 3 5 15 2 3" xfId="26965"/>
    <cellStyle name="Normal 3 5 15 3" xfId="26966"/>
    <cellStyle name="Normal 3 5 15 3 2" xfId="26967"/>
    <cellStyle name="Normal 3 5 15 3 3" xfId="26968"/>
    <cellStyle name="Normal 3 5 15 4" xfId="26969"/>
    <cellStyle name="Normal 3 5 15 5" xfId="26970"/>
    <cellStyle name="Normal 3 5 16" xfId="26971"/>
    <cellStyle name="Normal 3 5 16 2" xfId="26972"/>
    <cellStyle name="Normal 3 5 16 2 2" xfId="26973"/>
    <cellStyle name="Normal 3 5 16 2 3" xfId="26974"/>
    <cellStyle name="Normal 3 5 16 3" xfId="26975"/>
    <cellStyle name="Normal 3 5 16 3 2" xfId="26976"/>
    <cellStyle name="Normal 3 5 16 3 3" xfId="26977"/>
    <cellStyle name="Normal 3 5 16 4" xfId="26978"/>
    <cellStyle name="Normal 3 5 16 5" xfId="26979"/>
    <cellStyle name="Normal 3 5 17" xfId="26980"/>
    <cellStyle name="Normal 3 5 17 2" xfId="26981"/>
    <cellStyle name="Normal 3 5 17 2 2" xfId="26982"/>
    <cellStyle name="Normal 3 5 17 2 3" xfId="26983"/>
    <cellStyle name="Normal 3 5 17 3" xfId="26984"/>
    <cellStyle name="Normal 3 5 17 3 2" xfId="26985"/>
    <cellStyle name="Normal 3 5 17 3 3" xfId="26986"/>
    <cellStyle name="Normal 3 5 17 4" xfId="26987"/>
    <cellStyle name="Normal 3 5 17 5" xfId="26988"/>
    <cellStyle name="Normal 3 5 18" xfId="26989"/>
    <cellStyle name="Normal 3 5 18 2" xfId="26990"/>
    <cellStyle name="Normal 3 5 18 2 2" xfId="26991"/>
    <cellStyle name="Normal 3 5 18 2 3" xfId="26992"/>
    <cellStyle name="Normal 3 5 18 3" xfId="26993"/>
    <cellStyle name="Normal 3 5 18 3 2" xfId="26994"/>
    <cellStyle name="Normal 3 5 18 3 3" xfId="26995"/>
    <cellStyle name="Normal 3 5 18 4" xfId="26996"/>
    <cellStyle name="Normal 3 5 18 5" xfId="26997"/>
    <cellStyle name="Normal 3 5 19" xfId="26998"/>
    <cellStyle name="Normal 3 5 19 2" xfId="26999"/>
    <cellStyle name="Normal 3 5 19 2 2" xfId="27000"/>
    <cellStyle name="Normal 3 5 19 2 3" xfId="27001"/>
    <cellStyle name="Normal 3 5 19 3" xfId="27002"/>
    <cellStyle name="Normal 3 5 19 3 2" xfId="27003"/>
    <cellStyle name="Normal 3 5 19 3 3" xfId="27004"/>
    <cellStyle name="Normal 3 5 19 4" xfId="27005"/>
    <cellStyle name="Normal 3 5 19 5" xfId="27006"/>
    <cellStyle name="Normal 3 5 2" xfId="27007"/>
    <cellStyle name="Normal 3 5 2 2" xfId="27008"/>
    <cellStyle name="Normal 3 5 2 2 2" xfId="27009"/>
    <cellStyle name="Normal 3 5 2 2 3" xfId="27010"/>
    <cellStyle name="Normal 3 5 2 3" xfId="27011"/>
    <cellStyle name="Normal 3 5 2 3 2" xfId="27012"/>
    <cellStyle name="Normal 3 5 2 3 3" xfId="27013"/>
    <cellStyle name="Normal 3 5 2 4" xfId="27014"/>
    <cellStyle name="Normal 3 5 2 5" xfId="27015"/>
    <cellStyle name="Normal 3 5 20" xfId="27016"/>
    <cellStyle name="Normal 3 5 20 2" xfId="27017"/>
    <cellStyle name="Normal 3 5 20 2 2" xfId="27018"/>
    <cellStyle name="Normal 3 5 20 2 3" xfId="27019"/>
    <cellStyle name="Normal 3 5 20 3" xfId="27020"/>
    <cellStyle name="Normal 3 5 20 3 2" xfId="27021"/>
    <cellStyle name="Normal 3 5 20 3 3" xfId="27022"/>
    <cellStyle name="Normal 3 5 20 4" xfId="27023"/>
    <cellStyle name="Normal 3 5 20 5" xfId="27024"/>
    <cellStyle name="Normal 3 5 21" xfId="27025"/>
    <cellStyle name="Normal 3 5 21 2" xfId="27026"/>
    <cellStyle name="Normal 3 5 21 2 2" xfId="27027"/>
    <cellStyle name="Normal 3 5 21 2 3" xfId="27028"/>
    <cellStyle name="Normal 3 5 21 3" xfId="27029"/>
    <cellStyle name="Normal 3 5 21 3 2" xfId="27030"/>
    <cellStyle name="Normal 3 5 21 3 3" xfId="27031"/>
    <cellStyle name="Normal 3 5 21 4" xfId="27032"/>
    <cellStyle name="Normal 3 5 21 5" xfId="27033"/>
    <cellStyle name="Normal 3 5 22" xfId="27034"/>
    <cellStyle name="Normal 3 5 22 2" xfId="27035"/>
    <cellStyle name="Normal 3 5 22 2 2" xfId="27036"/>
    <cellStyle name="Normal 3 5 22 2 3" xfId="27037"/>
    <cellStyle name="Normal 3 5 22 3" xfId="27038"/>
    <cellStyle name="Normal 3 5 22 3 2" xfId="27039"/>
    <cellStyle name="Normal 3 5 22 3 3" xfId="27040"/>
    <cellStyle name="Normal 3 5 22 4" xfId="27041"/>
    <cellStyle name="Normal 3 5 22 5" xfId="27042"/>
    <cellStyle name="Normal 3 5 23" xfId="27043"/>
    <cellStyle name="Normal 3 5 23 2" xfId="27044"/>
    <cellStyle name="Normal 3 5 23 2 2" xfId="27045"/>
    <cellStyle name="Normal 3 5 23 2 3" xfId="27046"/>
    <cellStyle name="Normal 3 5 23 3" xfId="27047"/>
    <cellStyle name="Normal 3 5 23 3 2" xfId="27048"/>
    <cellStyle name="Normal 3 5 23 3 3" xfId="27049"/>
    <cellStyle name="Normal 3 5 23 4" xfId="27050"/>
    <cellStyle name="Normal 3 5 23 5" xfId="27051"/>
    <cellStyle name="Normal 3 5 24" xfId="27052"/>
    <cellStyle name="Normal 3 5 24 10" xfId="27053"/>
    <cellStyle name="Normal 3 5 24 11" xfId="27054"/>
    <cellStyle name="Normal 3 5 24 11 2" xfId="27055"/>
    <cellStyle name="Normal 3 5 24 11 2 2" xfId="27056"/>
    <cellStyle name="Normal 3 5 24 11 2 2 2" xfId="27057"/>
    <cellStyle name="Normal 3 5 24 11 2 3" xfId="27058"/>
    <cellStyle name="Normal 3 5 24 11 2 4" xfId="27059"/>
    <cellStyle name="Normal 3 5 24 11 2 5" xfId="27060"/>
    <cellStyle name="Normal 3 5 24 11 3" xfId="27061"/>
    <cellStyle name="Normal 3 5 24 11 3 2" xfId="27062"/>
    <cellStyle name="Normal 3 5 24 11 4" xfId="27063"/>
    <cellStyle name="Normal 3 5 24 11 5" xfId="27064"/>
    <cellStyle name="Normal 3 5 24 12" xfId="27065"/>
    <cellStyle name="Normal 3 5 24 13" xfId="27066"/>
    <cellStyle name="Normal 3 5 24 14" xfId="27067"/>
    <cellStyle name="Normal 3 5 24 15" xfId="27068"/>
    <cellStyle name="Normal 3 5 24 15 2" xfId="27069"/>
    <cellStyle name="Normal 3 5 24 16" xfId="27070"/>
    <cellStyle name="Normal 3 5 24 17" xfId="27071"/>
    <cellStyle name="Normal 3 5 24 18" xfId="27072"/>
    <cellStyle name="Normal 3 5 24 2" xfId="27073"/>
    <cellStyle name="Normal 3 5 24 2 10" xfId="27074"/>
    <cellStyle name="Normal 3 5 24 2 11" xfId="27075"/>
    <cellStyle name="Normal 3 5 24 2 12" xfId="27076"/>
    <cellStyle name="Normal 3 5 24 2 13" xfId="27077"/>
    <cellStyle name="Normal 3 5 24 2 13 2" xfId="27078"/>
    <cellStyle name="Normal 3 5 24 2 14" xfId="27079"/>
    <cellStyle name="Normal 3 5 24 2 15" xfId="27080"/>
    <cellStyle name="Normal 3 5 24 2 16" xfId="27081"/>
    <cellStyle name="Normal 3 5 24 2 2" xfId="27082"/>
    <cellStyle name="Normal 3 5 24 2 2 10" xfId="27083"/>
    <cellStyle name="Normal 3 5 24 2 2 11" xfId="27084"/>
    <cellStyle name="Normal 3 5 24 2 2 12" xfId="27085"/>
    <cellStyle name="Normal 3 5 24 2 2 13" xfId="27086"/>
    <cellStyle name="Normal 3 5 24 2 2 13 2" xfId="27087"/>
    <cellStyle name="Normal 3 5 24 2 2 14" xfId="27088"/>
    <cellStyle name="Normal 3 5 24 2 2 15" xfId="27089"/>
    <cellStyle name="Normal 3 5 24 2 2 16" xfId="27090"/>
    <cellStyle name="Normal 3 5 24 2 2 2" xfId="27091"/>
    <cellStyle name="Normal 3 5 24 2 2 2 10" xfId="27092"/>
    <cellStyle name="Normal 3 5 24 2 2 2 11" xfId="27093"/>
    <cellStyle name="Normal 3 5 24 2 2 2 12" xfId="27094"/>
    <cellStyle name="Normal 3 5 24 2 2 2 12 2" xfId="27095"/>
    <cellStyle name="Normal 3 5 24 2 2 2 13" xfId="27096"/>
    <cellStyle name="Normal 3 5 24 2 2 2 14" xfId="27097"/>
    <cellStyle name="Normal 3 5 24 2 2 2 15" xfId="27098"/>
    <cellStyle name="Normal 3 5 24 2 2 2 2" xfId="27099"/>
    <cellStyle name="Normal 3 5 24 2 2 2 2 2" xfId="27100"/>
    <cellStyle name="Normal 3 5 24 2 2 2 2 2 2" xfId="27101"/>
    <cellStyle name="Normal 3 5 24 2 2 2 2 2 2 2" xfId="27102"/>
    <cellStyle name="Normal 3 5 24 2 2 2 2 2 2 2 2" xfId="27103"/>
    <cellStyle name="Normal 3 5 24 2 2 2 2 2 2 2 2 2" xfId="27104"/>
    <cellStyle name="Normal 3 5 24 2 2 2 2 2 2 2 3" xfId="27105"/>
    <cellStyle name="Normal 3 5 24 2 2 2 2 2 2 2 4" xfId="27106"/>
    <cellStyle name="Normal 3 5 24 2 2 2 2 2 2 2 5" xfId="27107"/>
    <cellStyle name="Normal 3 5 24 2 2 2 2 2 2 3" xfId="27108"/>
    <cellStyle name="Normal 3 5 24 2 2 2 2 2 2 3 2" xfId="27109"/>
    <cellStyle name="Normal 3 5 24 2 2 2 2 2 2 4" xfId="27110"/>
    <cellStyle name="Normal 3 5 24 2 2 2 2 2 2 5" xfId="27111"/>
    <cellStyle name="Normal 3 5 24 2 2 2 2 2 3" xfId="27112"/>
    <cellStyle name="Normal 3 5 24 2 2 2 2 2 4" xfId="27113"/>
    <cellStyle name="Normal 3 5 24 2 2 2 2 2 5" xfId="27114"/>
    <cellStyle name="Normal 3 5 24 2 2 2 2 2 6" xfId="27115"/>
    <cellStyle name="Normal 3 5 24 2 2 2 2 2 6 2" xfId="27116"/>
    <cellStyle name="Normal 3 5 24 2 2 2 2 2 7" xfId="27117"/>
    <cellStyle name="Normal 3 5 24 2 2 2 2 2 8" xfId="27118"/>
    <cellStyle name="Normal 3 5 24 2 2 2 2 2 9" xfId="27119"/>
    <cellStyle name="Normal 3 5 24 2 2 2 2 3" xfId="27120"/>
    <cellStyle name="Normal 3 5 24 2 2 2 2 3 2" xfId="27121"/>
    <cellStyle name="Normal 3 5 24 2 2 2 2 3 2 2" xfId="27122"/>
    <cellStyle name="Normal 3 5 24 2 2 2 2 3 2 2 2" xfId="27123"/>
    <cellStyle name="Normal 3 5 24 2 2 2 2 3 2 3" xfId="27124"/>
    <cellStyle name="Normal 3 5 24 2 2 2 2 3 2 4" xfId="27125"/>
    <cellStyle name="Normal 3 5 24 2 2 2 2 3 2 5" xfId="27126"/>
    <cellStyle name="Normal 3 5 24 2 2 2 2 3 3" xfId="27127"/>
    <cellStyle name="Normal 3 5 24 2 2 2 2 3 3 2" xfId="27128"/>
    <cellStyle name="Normal 3 5 24 2 2 2 2 3 4" xfId="27129"/>
    <cellStyle name="Normal 3 5 24 2 2 2 2 3 5" xfId="27130"/>
    <cellStyle name="Normal 3 5 24 2 2 2 2 4" xfId="27131"/>
    <cellStyle name="Normal 3 5 24 2 2 2 2 5" xfId="27132"/>
    <cellStyle name="Normal 3 5 24 2 2 2 2 6" xfId="27133"/>
    <cellStyle name="Normal 3 5 24 2 2 2 2 6 2" xfId="27134"/>
    <cellStyle name="Normal 3 5 24 2 2 2 2 7" xfId="27135"/>
    <cellStyle name="Normal 3 5 24 2 2 2 2 8" xfId="27136"/>
    <cellStyle name="Normal 3 5 24 2 2 2 2 9" xfId="27137"/>
    <cellStyle name="Normal 3 5 24 2 2 2 3" xfId="27138"/>
    <cellStyle name="Normal 3 5 24 2 2 2 3 2" xfId="27139"/>
    <cellStyle name="Normal 3 5 24 2 2 2 3 3" xfId="27140"/>
    <cellStyle name="Normal 3 5 24 2 2 2 4" xfId="27141"/>
    <cellStyle name="Normal 3 5 24 2 2 2 4 2" xfId="27142"/>
    <cellStyle name="Normal 3 5 24 2 2 2 4 3" xfId="27143"/>
    <cellStyle name="Normal 3 5 24 2 2 2 5" xfId="27144"/>
    <cellStyle name="Normal 3 5 24 2 2 2 5 2" xfId="27145"/>
    <cellStyle name="Normal 3 5 24 2 2 2 5 3" xfId="27146"/>
    <cellStyle name="Normal 3 5 24 2 2 2 6" xfId="27147"/>
    <cellStyle name="Normal 3 5 24 2 2 2 6 2" xfId="27148"/>
    <cellStyle name="Normal 3 5 24 2 2 2 6 3" xfId="27149"/>
    <cellStyle name="Normal 3 5 24 2 2 2 7" xfId="27150"/>
    <cellStyle name="Normal 3 5 24 2 2 2 7 2" xfId="27151"/>
    <cellStyle name="Normal 3 5 24 2 2 2 7 3" xfId="27152"/>
    <cellStyle name="Normal 3 5 24 2 2 2 8" xfId="27153"/>
    <cellStyle name="Normal 3 5 24 2 2 2 8 2" xfId="27154"/>
    <cellStyle name="Normal 3 5 24 2 2 2 8 2 2" xfId="27155"/>
    <cellStyle name="Normal 3 5 24 2 2 2 8 2 2 2" xfId="27156"/>
    <cellStyle name="Normal 3 5 24 2 2 2 8 2 3" xfId="27157"/>
    <cellStyle name="Normal 3 5 24 2 2 2 8 2 4" xfId="27158"/>
    <cellStyle name="Normal 3 5 24 2 2 2 8 2 5" xfId="27159"/>
    <cellStyle name="Normal 3 5 24 2 2 2 8 3" xfId="27160"/>
    <cellStyle name="Normal 3 5 24 2 2 2 8 3 2" xfId="27161"/>
    <cellStyle name="Normal 3 5 24 2 2 2 8 4" xfId="27162"/>
    <cellStyle name="Normal 3 5 24 2 2 2 8 5" xfId="27163"/>
    <cellStyle name="Normal 3 5 24 2 2 2 9" xfId="27164"/>
    <cellStyle name="Normal 3 5 24 2 2 3" xfId="27165"/>
    <cellStyle name="Normal 3 5 24 2 2 3 2" xfId="27166"/>
    <cellStyle name="Normal 3 5 24 2 2 3 3" xfId="27167"/>
    <cellStyle name="Normal 3 5 24 2 2 4" xfId="27168"/>
    <cellStyle name="Normal 3 5 24 2 2 4 2" xfId="27169"/>
    <cellStyle name="Normal 3 5 24 2 2 4 2 2" xfId="27170"/>
    <cellStyle name="Normal 3 5 24 2 2 4 2 2 2" xfId="27171"/>
    <cellStyle name="Normal 3 5 24 2 2 4 2 2 2 2" xfId="27172"/>
    <cellStyle name="Normal 3 5 24 2 2 4 2 2 2 2 2" xfId="27173"/>
    <cellStyle name="Normal 3 5 24 2 2 4 2 2 2 3" xfId="27174"/>
    <cellStyle name="Normal 3 5 24 2 2 4 2 2 2 4" xfId="27175"/>
    <cellStyle name="Normal 3 5 24 2 2 4 2 2 2 5" xfId="27176"/>
    <cellStyle name="Normal 3 5 24 2 2 4 2 2 3" xfId="27177"/>
    <cellStyle name="Normal 3 5 24 2 2 4 2 2 3 2" xfId="27178"/>
    <cellStyle name="Normal 3 5 24 2 2 4 2 2 4" xfId="27179"/>
    <cellStyle name="Normal 3 5 24 2 2 4 2 2 5" xfId="27180"/>
    <cellStyle name="Normal 3 5 24 2 2 4 2 3" xfId="27181"/>
    <cellStyle name="Normal 3 5 24 2 2 4 2 4" xfId="27182"/>
    <cellStyle name="Normal 3 5 24 2 2 4 2 5" xfId="27183"/>
    <cellStyle name="Normal 3 5 24 2 2 4 2 6" xfId="27184"/>
    <cellStyle name="Normal 3 5 24 2 2 4 2 6 2" xfId="27185"/>
    <cellStyle name="Normal 3 5 24 2 2 4 2 7" xfId="27186"/>
    <cellStyle name="Normal 3 5 24 2 2 4 2 8" xfId="27187"/>
    <cellStyle name="Normal 3 5 24 2 2 4 2 9" xfId="27188"/>
    <cellStyle name="Normal 3 5 24 2 2 4 3" xfId="27189"/>
    <cellStyle name="Normal 3 5 24 2 2 4 3 2" xfId="27190"/>
    <cellStyle name="Normal 3 5 24 2 2 4 3 2 2" xfId="27191"/>
    <cellStyle name="Normal 3 5 24 2 2 4 3 2 2 2" xfId="27192"/>
    <cellStyle name="Normal 3 5 24 2 2 4 3 2 3" xfId="27193"/>
    <cellStyle name="Normal 3 5 24 2 2 4 3 2 4" xfId="27194"/>
    <cellStyle name="Normal 3 5 24 2 2 4 3 2 5" xfId="27195"/>
    <cellStyle name="Normal 3 5 24 2 2 4 3 3" xfId="27196"/>
    <cellStyle name="Normal 3 5 24 2 2 4 3 3 2" xfId="27197"/>
    <cellStyle name="Normal 3 5 24 2 2 4 3 4" xfId="27198"/>
    <cellStyle name="Normal 3 5 24 2 2 4 3 5" xfId="27199"/>
    <cellStyle name="Normal 3 5 24 2 2 4 4" xfId="27200"/>
    <cellStyle name="Normal 3 5 24 2 2 4 5" xfId="27201"/>
    <cellStyle name="Normal 3 5 24 2 2 4 6" xfId="27202"/>
    <cellStyle name="Normal 3 5 24 2 2 4 6 2" xfId="27203"/>
    <cellStyle name="Normal 3 5 24 2 2 4 7" xfId="27204"/>
    <cellStyle name="Normal 3 5 24 2 2 4 8" xfId="27205"/>
    <cellStyle name="Normal 3 5 24 2 2 4 9" xfId="27206"/>
    <cellStyle name="Normal 3 5 24 2 2 5" xfId="27207"/>
    <cellStyle name="Normal 3 5 24 2 2 6" xfId="27208"/>
    <cellStyle name="Normal 3 5 24 2 2 7" xfId="27209"/>
    <cellStyle name="Normal 3 5 24 2 2 8" xfId="27210"/>
    <cellStyle name="Normal 3 5 24 2 2 9" xfId="27211"/>
    <cellStyle name="Normal 3 5 24 2 2 9 2" xfId="27212"/>
    <cellStyle name="Normal 3 5 24 2 2 9 2 2" xfId="27213"/>
    <cellStyle name="Normal 3 5 24 2 2 9 2 2 2" xfId="27214"/>
    <cellStyle name="Normal 3 5 24 2 2 9 2 3" xfId="27215"/>
    <cellStyle name="Normal 3 5 24 2 2 9 2 4" xfId="27216"/>
    <cellStyle name="Normal 3 5 24 2 2 9 2 5" xfId="27217"/>
    <cellStyle name="Normal 3 5 24 2 2 9 3" xfId="27218"/>
    <cellStyle name="Normal 3 5 24 2 2 9 3 2" xfId="27219"/>
    <cellStyle name="Normal 3 5 24 2 2 9 4" xfId="27220"/>
    <cellStyle name="Normal 3 5 24 2 2 9 5" xfId="27221"/>
    <cellStyle name="Normal 3 5 24 2 3" xfId="27222"/>
    <cellStyle name="Normal 3 5 24 2 3 10" xfId="27223"/>
    <cellStyle name="Normal 3 5 24 2 3 11" xfId="27224"/>
    <cellStyle name="Normal 3 5 24 2 3 12" xfId="27225"/>
    <cellStyle name="Normal 3 5 24 2 3 12 2" xfId="27226"/>
    <cellStyle name="Normal 3 5 24 2 3 13" xfId="27227"/>
    <cellStyle name="Normal 3 5 24 2 3 14" xfId="27228"/>
    <cellStyle name="Normal 3 5 24 2 3 15" xfId="27229"/>
    <cellStyle name="Normal 3 5 24 2 3 2" xfId="27230"/>
    <cellStyle name="Normal 3 5 24 2 3 2 2" xfId="27231"/>
    <cellStyle name="Normal 3 5 24 2 3 2 2 2" xfId="27232"/>
    <cellStyle name="Normal 3 5 24 2 3 2 2 2 2" xfId="27233"/>
    <cellStyle name="Normal 3 5 24 2 3 2 2 2 2 2" xfId="27234"/>
    <cellStyle name="Normal 3 5 24 2 3 2 2 2 2 2 2" xfId="27235"/>
    <cellStyle name="Normal 3 5 24 2 3 2 2 2 2 3" xfId="27236"/>
    <cellStyle name="Normal 3 5 24 2 3 2 2 2 2 4" xfId="27237"/>
    <cellStyle name="Normal 3 5 24 2 3 2 2 2 2 5" xfId="27238"/>
    <cellStyle name="Normal 3 5 24 2 3 2 2 2 3" xfId="27239"/>
    <cellStyle name="Normal 3 5 24 2 3 2 2 2 3 2" xfId="27240"/>
    <cellStyle name="Normal 3 5 24 2 3 2 2 2 4" xfId="27241"/>
    <cellStyle name="Normal 3 5 24 2 3 2 2 2 5" xfId="27242"/>
    <cellStyle name="Normal 3 5 24 2 3 2 2 3" xfId="27243"/>
    <cellStyle name="Normal 3 5 24 2 3 2 2 4" xfId="27244"/>
    <cellStyle name="Normal 3 5 24 2 3 2 2 5" xfId="27245"/>
    <cellStyle name="Normal 3 5 24 2 3 2 2 6" xfId="27246"/>
    <cellStyle name="Normal 3 5 24 2 3 2 2 6 2" xfId="27247"/>
    <cellStyle name="Normal 3 5 24 2 3 2 2 7" xfId="27248"/>
    <cellStyle name="Normal 3 5 24 2 3 2 2 8" xfId="27249"/>
    <cellStyle name="Normal 3 5 24 2 3 2 2 9" xfId="27250"/>
    <cellStyle name="Normal 3 5 24 2 3 2 3" xfId="27251"/>
    <cellStyle name="Normal 3 5 24 2 3 2 3 2" xfId="27252"/>
    <cellStyle name="Normal 3 5 24 2 3 2 3 2 2" xfId="27253"/>
    <cellStyle name="Normal 3 5 24 2 3 2 3 2 2 2" xfId="27254"/>
    <cellStyle name="Normal 3 5 24 2 3 2 3 2 3" xfId="27255"/>
    <cellStyle name="Normal 3 5 24 2 3 2 3 2 4" xfId="27256"/>
    <cellStyle name="Normal 3 5 24 2 3 2 3 2 5" xfId="27257"/>
    <cellStyle name="Normal 3 5 24 2 3 2 3 3" xfId="27258"/>
    <cellStyle name="Normal 3 5 24 2 3 2 3 3 2" xfId="27259"/>
    <cellStyle name="Normal 3 5 24 2 3 2 3 4" xfId="27260"/>
    <cellStyle name="Normal 3 5 24 2 3 2 3 5" xfId="27261"/>
    <cellStyle name="Normal 3 5 24 2 3 2 4" xfId="27262"/>
    <cellStyle name="Normal 3 5 24 2 3 2 5" xfId="27263"/>
    <cellStyle name="Normal 3 5 24 2 3 2 6" xfId="27264"/>
    <cellStyle name="Normal 3 5 24 2 3 2 6 2" xfId="27265"/>
    <cellStyle name="Normal 3 5 24 2 3 2 7" xfId="27266"/>
    <cellStyle name="Normal 3 5 24 2 3 2 8" xfId="27267"/>
    <cellStyle name="Normal 3 5 24 2 3 2 9" xfId="27268"/>
    <cellStyle name="Normal 3 5 24 2 3 3" xfId="27269"/>
    <cellStyle name="Normal 3 5 24 2 3 4" xfId="27270"/>
    <cellStyle name="Normal 3 5 24 2 3 5" xfId="27271"/>
    <cellStyle name="Normal 3 5 24 2 3 6" xfId="27272"/>
    <cellStyle name="Normal 3 5 24 2 3 7" xfId="27273"/>
    <cellStyle name="Normal 3 5 24 2 3 8" xfId="27274"/>
    <cellStyle name="Normal 3 5 24 2 3 8 2" xfId="27275"/>
    <cellStyle name="Normal 3 5 24 2 3 8 2 2" xfId="27276"/>
    <cellStyle name="Normal 3 5 24 2 3 8 2 2 2" xfId="27277"/>
    <cellStyle name="Normal 3 5 24 2 3 8 2 3" xfId="27278"/>
    <cellStyle name="Normal 3 5 24 2 3 8 2 4" xfId="27279"/>
    <cellStyle name="Normal 3 5 24 2 3 8 2 5" xfId="27280"/>
    <cellStyle name="Normal 3 5 24 2 3 8 3" xfId="27281"/>
    <cellStyle name="Normal 3 5 24 2 3 8 3 2" xfId="27282"/>
    <cellStyle name="Normal 3 5 24 2 3 8 4" xfId="27283"/>
    <cellStyle name="Normal 3 5 24 2 3 8 5" xfId="27284"/>
    <cellStyle name="Normal 3 5 24 2 3 9" xfId="27285"/>
    <cellStyle name="Normal 3 5 24 2 4" xfId="27286"/>
    <cellStyle name="Normal 3 5 24 2 4 2" xfId="27287"/>
    <cellStyle name="Normal 3 5 24 2 4 2 2" xfId="27288"/>
    <cellStyle name="Normal 3 5 24 2 4 2 2 2" xfId="27289"/>
    <cellStyle name="Normal 3 5 24 2 4 2 2 2 2" xfId="27290"/>
    <cellStyle name="Normal 3 5 24 2 4 2 2 2 2 2" xfId="27291"/>
    <cellStyle name="Normal 3 5 24 2 4 2 2 2 3" xfId="27292"/>
    <cellStyle name="Normal 3 5 24 2 4 2 2 2 4" xfId="27293"/>
    <cellStyle name="Normal 3 5 24 2 4 2 2 2 5" xfId="27294"/>
    <cellStyle name="Normal 3 5 24 2 4 2 2 3" xfId="27295"/>
    <cellStyle name="Normal 3 5 24 2 4 2 2 3 2" xfId="27296"/>
    <cellStyle name="Normal 3 5 24 2 4 2 2 4" xfId="27297"/>
    <cellStyle name="Normal 3 5 24 2 4 2 2 5" xfId="27298"/>
    <cellStyle name="Normal 3 5 24 2 4 2 3" xfId="27299"/>
    <cellStyle name="Normal 3 5 24 2 4 2 4" xfId="27300"/>
    <cellStyle name="Normal 3 5 24 2 4 2 5" xfId="27301"/>
    <cellStyle name="Normal 3 5 24 2 4 2 6" xfId="27302"/>
    <cellStyle name="Normal 3 5 24 2 4 2 6 2" xfId="27303"/>
    <cellStyle name="Normal 3 5 24 2 4 2 7" xfId="27304"/>
    <cellStyle name="Normal 3 5 24 2 4 2 8" xfId="27305"/>
    <cellStyle name="Normal 3 5 24 2 4 2 9" xfId="27306"/>
    <cellStyle name="Normal 3 5 24 2 4 3" xfId="27307"/>
    <cellStyle name="Normal 3 5 24 2 4 3 2" xfId="27308"/>
    <cellStyle name="Normal 3 5 24 2 4 3 2 2" xfId="27309"/>
    <cellStyle name="Normal 3 5 24 2 4 3 2 2 2" xfId="27310"/>
    <cellStyle name="Normal 3 5 24 2 4 3 2 3" xfId="27311"/>
    <cellStyle name="Normal 3 5 24 2 4 3 2 4" xfId="27312"/>
    <cellStyle name="Normal 3 5 24 2 4 3 2 5" xfId="27313"/>
    <cellStyle name="Normal 3 5 24 2 4 3 3" xfId="27314"/>
    <cellStyle name="Normal 3 5 24 2 4 3 3 2" xfId="27315"/>
    <cellStyle name="Normal 3 5 24 2 4 3 4" xfId="27316"/>
    <cellStyle name="Normal 3 5 24 2 4 3 5" xfId="27317"/>
    <cellStyle name="Normal 3 5 24 2 4 4" xfId="27318"/>
    <cellStyle name="Normal 3 5 24 2 4 5" xfId="27319"/>
    <cellStyle name="Normal 3 5 24 2 4 6" xfId="27320"/>
    <cellStyle name="Normal 3 5 24 2 4 6 2" xfId="27321"/>
    <cellStyle name="Normal 3 5 24 2 4 7" xfId="27322"/>
    <cellStyle name="Normal 3 5 24 2 4 8" xfId="27323"/>
    <cellStyle name="Normal 3 5 24 2 4 9" xfId="27324"/>
    <cellStyle name="Normal 3 5 24 2 5" xfId="27325"/>
    <cellStyle name="Normal 3 5 24 2 5 2" xfId="27326"/>
    <cellStyle name="Normal 3 5 24 2 5 3" xfId="27327"/>
    <cellStyle name="Normal 3 5 24 2 6" xfId="27328"/>
    <cellStyle name="Normal 3 5 24 2 6 2" xfId="27329"/>
    <cellStyle name="Normal 3 5 24 2 6 3" xfId="27330"/>
    <cellStyle name="Normal 3 5 24 2 7" xfId="27331"/>
    <cellStyle name="Normal 3 5 24 2 7 2" xfId="27332"/>
    <cellStyle name="Normal 3 5 24 2 7 3" xfId="27333"/>
    <cellStyle name="Normal 3 5 24 2 8" xfId="27334"/>
    <cellStyle name="Normal 3 5 24 2 8 2" xfId="27335"/>
    <cellStyle name="Normal 3 5 24 2 8 3" xfId="27336"/>
    <cellStyle name="Normal 3 5 24 2 9" xfId="27337"/>
    <cellStyle name="Normal 3 5 24 2 9 2" xfId="27338"/>
    <cellStyle name="Normal 3 5 24 2 9 2 2" xfId="27339"/>
    <cellStyle name="Normal 3 5 24 2 9 2 2 2" xfId="27340"/>
    <cellStyle name="Normal 3 5 24 2 9 2 3" xfId="27341"/>
    <cellStyle name="Normal 3 5 24 2 9 2 4" xfId="27342"/>
    <cellStyle name="Normal 3 5 24 2 9 2 5" xfId="27343"/>
    <cellStyle name="Normal 3 5 24 2 9 3" xfId="27344"/>
    <cellStyle name="Normal 3 5 24 2 9 3 2" xfId="27345"/>
    <cellStyle name="Normal 3 5 24 2 9 4" xfId="27346"/>
    <cellStyle name="Normal 3 5 24 2 9 5" xfId="27347"/>
    <cellStyle name="Normal 3 5 24 3" xfId="27348"/>
    <cellStyle name="Normal 3 5 24 3 2" xfId="27349"/>
    <cellStyle name="Normal 3 5 24 3 3" xfId="27350"/>
    <cellStyle name="Normal 3 5 24 4" xfId="27351"/>
    <cellStyle name="Normal 3 5 24 4 10" xfId="27352"/>
    <cellStyle name="Normal 3 5 24 4 11" xfId="27353"/>
    <cellStyle name="Normal 3 5 24 4 12" xfId="27354"/>
    <cellStyle name="Normal 3 5 24 4 12 2" xfId="27355"/>
    <cellStyle name="Normal 3 5 24 4 13" xfId="27356"/>
    <cellStyle name="Normal 3 5 24 4 14" xfId="27357"/>
    <cellStyle name="Normal 3 5 24 4 15" xfId="27358"/>
    <cellStyle name="Normal 3 5 24 4 2" xfId="27359"/>
    <cellStyle name="Normal 3 5 24 4 2 2" xfId="27360"/>
    <cellStyle name="Normal 3 5 24 4 2 2 2" xfId="27361"/>
    <cellStyle name="Normal 3 5 24 4 2 2 2 2" xfId="27362"/>
    <cellStyle name="Normal 3 5 24 4 2 2 2 2 2" xfId="27363"/>
    <cellStyle name="Normal 3 5 24 4 2 2 2 2 2 2" xfId="27364"/>
    <cellStyle name="Normal 3 5 24 4 2 2 2 2 3" xfId="27365"/>
    <cellStyle name="Normal 3 5 24 4 2 2 2 2 4" xfId="27366"/>
    <cellStyle name="Normal 3 5 24 4 2 2 2 2 5" xfId="27367"/>
    <cellStyle name="Normal 3 5 24 4 2 2 2 3" xfId="27368"/>
    <cellStyle name="Normal 3 5 24 4 2 2 2 3 2" xfId="27369"/>
    <cellStyle name="Normal 3 5 24 4 2 2 2 4" xfId="27370"/>
    <cellStyle name="Normal 3 5 24 4 2 2 2 5" xfId="27371"/>
    <cellStyle name="Normal 3 5 24 4 2 2 3" xfId="27372"/>
    <cellStyle name="Normal 3 5 24 4 2 2 4" xfId="27373"/>
    <cellStyle name="Normal 3 5 24 4 2 2 5" xfId="27374"/>
    <cellStyle name="Normal 3 5 24 4 2 2 6" xfId="27375"/>
    <cellStyle name="Normal 3 5 24 4 2 2 6 2" xfId="27376"/>
    <cellStyle name="Normal 3 5 24 4 2 2 7" xfId="27377"/>
    <cellStyle name="Normal 3 5 24 4 2 2 8" xfId="27378"/>
    <cellStyle name="Normal 3 5 24 4 2 2 9" xfId="27379"/>
    <cellStyle name="Normal 3 5 24 4 2 3" xfId="27380"/>
    <cellStyle name="Normal 3 5 24 4 2 3 2" xfId="27381"/>
    <cellStyle name="Normal 3 5 24 4 2 3 2 2" xfId="27382"/>
    <cellStyle name="Normal 3 5 24 4 2 3 2 2 2" xfId="27383"/>
    <cellStyle name="Normal 3 5 24 4 2 3 2 3" xfId="27384"/>
    <cellStyle name="Normal 3 5 24 4 2 3 2 4" xfId="27385"/>
    <cellStyle name="Normal 3 5 24 4 2 3 2 5" xfId="27386"/>
    <cellStyle name="Normal 3 5 24 4 2 3 3" xfId="27387"/>
    <cellStyle name="Normal 3 5 24 4 2 3 3 2" xfId="27388"/>
    <cellStyle name="Normal 3 5 24 4 2 3 4" xfId="27389"/>
    <cellStyle name="Normal 3 5 24 4 2 3 5" xfId="27390"/>
    <cellStyle name="Normal 3 5 24 4 2 4" xfId="27391"/>
    <cellStyle name="Normal 3 5 24 4 2 5" xfId="27392"/>
    <cellStyle name="Normal 3 5 24 4 2 6" xfId="27393"/>
    <cellStyle name="Normal 3 5 24 4 2 6 2" xfId="27394"/>
    <cellStyle name="Normal 3 5 24 4 2 7" xfId="27395"/>
    <cellStyle name="Normal 3 5 24 4 2 8" xfId="27396"/>
    <cellStyle name="Normal 3 5 24 4 2 9" xfId="27397"/>
    <cellStyle name="Normal 3 5 24 4 3" xfId="27398"/>
    <cellStyle name="Normal 3 5 24 4 3 2" xfId="27399"/>
    <cellStyle name="Normal 3 5 24 4 3 3" xfId="27400"/>
    <cellStyle name="Normal 3 5 24 4 4" xfId="27401"/>
    <cellStyle name="Normal 3 5 24 4 4 2" xfId="27402"/>
    <cellStyle name="Normal 3 5 24 4 4 3" xfId="27403"/>
    <cellStyle name="Normal 3 5 24 4 5" xfId="27404"/>
    <cellStyle name="Normal 3 5 24 4 5 2" xfId="27405"/>
    <cellStyle name="Normal 3 5 24 4 5 3" xfId="27406"/>
    <cellStyle name="Normal 3 5 24 4 6" xfId="27407"/>
    <cellStyle name="Normal 3 5 24 4 6 2" xfId="27408"/>
    <cellStyle name="Normal 3 5 24 4 6 3" xfId="27409"/>
    <cellStyle name="Normal 3 5 24 4 7" xfId="27410"/>
    <cellStyle name="Normal 3 5 24 4 7 2" xfId="27411"/>
    <cellStyle name="Normal 3 5 24 4 7 3" xfId="27412"/>
    <cellStyle name="Normal 3 5 24 4 8" xfId="27413"/>
    <cellStyle name="Normal 3 5 24 4 8 2" xfId="27414"/>
    <cellStyle name="Normal 3 5 24 4 8 2 2" xfId="27415"/>
    <cellStyle name="Normal 3 5 24 4 8 2 2 2" xfId="27416"/>
    <cellStyle name="Normal 3 5 24 4 8 2 3" xfId="27417"/>
    <cellStyle name="Normal 3 5 24 4 8 2 4" xfId="27418"/>
    <cellStyle name="Normal 3 5 24 4 8 2 5" xfId="27419"/>
    <cellStyle name="Normal 3 5 24 4 8 3" xfId="27420"/>
    <cellStyle name="Normal 3 5 24 4 8 3 2" xfId="27421"/>
    <cellStyle name="Normal 3 5 24 4 8 4" xfId="27422"/>
    <cellStyle name="Normal 3 5 24 4 8 5" xfId="27423"/>
    <cellStyle name="Normal 3 5 24 4 9" xfId="27424"/>
    <cellStyle name="Normal 3 5 24 5" xfId="27425"/>
    <cellStyle name="Normal 3 5 24 5 2" xfId="27426"/>
    <cellStyle name="Normal 3 5 24 5 3" xfId="27427"/>
    <cellStyle name="Normal 3 5 24 6" xfId="27428"/>
    <cellStyle name="Normal 3 5 24 6 2" xfId="27429"/>
    <cellStyle name="Normal 3 5 24 6 2 2" xfId="27430"/>
    <cellStyle name="Normal 3 5 24 6 2 2 2" xfId="27431"/>
    <cellStyle name="Normal 3 5 24 6 2 2 2 2" xfId="27432"/>
    <cellStyle name="Normal 3 5 24 6 2 2 2 2 2" xfId="27433"/>
    <cellStyle name="Normal 3 5 24 6 2 2 2 3" xfId="27434"/>
    <cellStyle name="Normal 3 5 24 6 2 2 2 4" xfId="27435"/>
    <cellStyle name="Normal 3 5 24 6 2 2 2 5" xfId="27436"/>
    <cellStyle name="Normal 3 5 24 6 2 2 3" xfId="27437"/>
    <cellStyle name="Normal 3 5 24 6 2 2 3 2" xfId="27438"/>
    <cellStyle name="Normal 3 5 24 6 2 2 4" xfId="27439"/>
    <cellStyle name="Normal 3 5 24 6 2 2 5" xfId="27440"/>
    <cellStyle name="Normal 3 5 24 6 2 3" xfId="27441"/>
    <cellStyle name="Normal 3 5 24 6 2 4" xfId="27442"/>
    <cellStyle name="Normal 3 5 24 6 2 5" xfId="27443"/>
    <cellStyle name="Normal 3 5 24 6 2 6" xfId="27444"/>
    <cellStyle name="Normal 3 5 24 6 2 6 2" xfId="27445"/>
    <cellStyle name="Normal 3 5 24 6 2 7" xfId="27446"/>
    <cellStyle name="Normal 3 5 24 6 2 8" xfId="27447"/>
    <cellStyle name="Normal 3 5 24 6 2 9" xfId="27448"/>
    <cellStyle name="Normal 3 5 24 6 3" xfId="27449"/>
    <cellStyle name="Normal 3 5 24 6 3 2" xfId="27450"/>
    <cellStyle name="Normal 3 5 24 6 3 2 2" xfId="27451"/>
    <cellStyle name="Normal 3 5 24 6 3 2 2 2" xfId="27452"/>
    <cellStyle name="Normal 3 5 24 6 3 2 3" xfId="27453"/>
    <cellStyle name="Normal 3 5 24 6 3 2 4" xfId="27454"/>
    <cellStyle name="Normal 3 5 24 6 3 2 5" xfId="27455"/>
    <cellStyle name="Normal 3 5 24 6 3 3" xfId="27456"/>
    <cellStyle name="Normal 3 5 24 6 3 3 2" xfId="27457"/>
    <cellStyle name="Normal 3 5 24 6 3 4" xfId="27458"/>
    <cellStyle name="Normal 3 5 24 6 3 5" xfId="27459"/>
    <cellStyle name="Normal 3 5 24 6 4" xfId="27460"/>
    <cellStyle name="Normal 3 5 24 6 5" xfId="27461"/>
    <cellStyle name="Normal 3 5 24 6 6" xfId="27462"/>
    <cellStyle name="Normal 3 5 24 6 6 2" xfId="27463"/>
    <cellStyle name="Normal 3 5 24 6 7" xfId="27464"/>
    <cellStyle name="Normal 3 5 24 6 8" xfId="27465"/>
    <cellStyle name="Normal 3 5 24 6 9" xfId="27466"/>
    <cellStyle name="Normal 3 5 24 7" xfId="27467"/>
    <cellStyle name="Normal 3 5 24 8" xfId="27468"/>
    <cellStyle name="Normal 3 5 24 9" xfId="27469"/>
    <cellStyle name="Normal 3 5 25" xfId="27470"/>
    <cellStyle name="Normal 3 5 25 2" xfId="27471"/>
    <cellStyle name="Normal 3 5 25 3" xfId="27472"/>
    <cellStyle name="Normal 3 5 26" xfId="27473"/>
    <cellStyle name="Normal 3 5 26 2" xfId="27474"/>
    <cellStyle name="Normal 3 5 26 3" xfId="27475"/>
    <cellStyle name="Normal 3 5 27" xfId="27476"/>
    <cellStyle name="Normal 3 5 27 2" xfId="27477"/>
    <cellStyle name="Normal 3 5 27 3" xfId="27478"/>
    <cellStyle name="Normal 3 5 28" xfId="27479"/>
    <cellStyle name="Normal 3 5 28 2" xfId="27480"/>
    <cellStyle name="Normal 3 5 28 3" xfId="27481"/>
    <cellStyle name="Normal 3 5 29" xfId="27482"/>
    <cellStyle name="Normal 3 5 29 2" xfId="27483"/>
    <cellStyle name="Normal 3 5 29 3" xfId="27484"/>
    <cellStyle name="Normal 3 5 3" xfId="27485"/>
    <cellStyle name="Normal 3 5 3 2" xfId="27486"/>
    <cellStyle name="Normal 3 5 3 2 2" xfId="27487"/>
    <cellStyle name="Normal 3 5 3 2 3" xfId="27488"/>
    <cellStyle name="Normal 3 5 3 3" xfId="27489"/>
    <cellStyle name="Normal 3 5 3 3 2" xfId="27490"/>
    <cellStyle name="Normal 3 5 3 3 3" xfId="27491"/>
    <cellStyle name="Normal 3 5 3 4" xfId="27492"/>
    <cellStyle name="Normal 3 5 3 5" xfId="27493"/>
    <cellStyle name="Normal 3 5 30" xfId="27494"/>
    <cellStyle name="Normal 3 5 30 10" xfId="27495"/>
    <cellStyle name="Normal 3 5 30 11" xfId="27496"/>
    <cellStyle name="Normal 3 5 30 12" xfId="27497"/>
    <cellStyle name="Normal 3 5 30 13" xfId="27498"/>
    <cellStyle name="Normal 3 5 30 13 2" xfId="27499"/>
    <cellStyle name="Normal 3 5 30 14" xfId="27500"/>
    <cellStyle name="Normal 3 5 30 15" xfId="27501"/>
    <cellStyle name="Normal 3 5 30 16" xfId="27502"/>
    <cellStyle name="Normal 3 5 30 2" xfId="27503"/>
    <cellStyle name="Normal 3 5 30 2 10" xfId="27504"/>
    <cellStyle name="Normal 3 5 30 2 11" xfId="27505"/>
    <cellStyle name="Normal 3 5 30 2 12" xfId="27506"/>
    <cellStyle name="Normal 3 5 30 2 13" xfId="27507"/>
    <cellStyle name="Normal 3 5 30 2 13 2" xfId="27508"/>
    <cellStyle name="Normal 3 5 30 2 14" xfId="27509"/>
    <cellStyle name="Normal 3 5 30 2 15" xfId="27510"/>
    <cellStyle name="Normal 3 5 30 2 16" xfId="27511"/>
    <cellStyle name="Normal 3 5 30 2 2" xfId="27512"/>
    <cellStyle name="Normal 3 5 30 2 2 10" xfId="27513"/>
    <cellStyle name="Normal 3 5 30 2 2 11" xfId="27514"/>
    <cellStyle name="Normal 3 5 30 2 2 12" xfId="27515"/>
    <cellStyle name="Normal 3 5 30 2 2 12 2" xfId="27516"/>
    <cellStyle name="Normal 3 5 30 2 2 13" xfId="27517"/>
    <cellStyle name="Normal 3 5 30 2 2 14" xfId="27518"/>
    <cellStyle name="Normal 3 5 30 2 2 15" xfId="27519"/>
    <cellStyle name="Normal 3 5 30 2 2 2" xfId="27520"/>
    <cellStyle name="Normal 3 5 30 2 2 2 2" xfId="27521"/>
    <cellStyle name="Normal 3 5 30 2 2 2 2 2" xfId="27522"/>
    <cellStyle name="Normal 3 5 30 2 2 2 2 2 2" xfId="27523"/>
    <cellStyle name="Normal 3 5 30 2 2 2 2 2 2 2" xfId="27524"/>
    <cellStyle name="Normal 3 5 30 2 2 2 2 2 2 2 2" xfId="27525"/>
    <cellStyle name="Normal 3 5 30 2 2 2 2 2 2 3" xfId="27526"/>
    <cellStyle name="Normal 3 5 30 2 2 2 2 2 2 4" xfId="27527"/>
    <cellStyle name="Normal 3 5 30 2 2 2 2 2 2 5" xfId="27528"/>
    <cellStyle name="Normal 3 5 30 2 2 2 2 2 3" xfId="27529"/>
    <cellStyle name="Normal 3 5 30 2 2 2 2 2 3 2" xfId="27530"/>
    <cellStyle name="Normal 3 5 30 2 2 2 2 2 4" xfId="27531"/>
    <cellStyle name="Normal 3 5 30 2 2 2 2 2 5" xfId="27532"/>
    <cellStyle name="Normal 3 5 30 2 2 2 2 3" xfId="27533"/>
    <cellStyle name="Normal 3 5 30 2 2 2 2 4" xfId="27534"/>
    <cellStyle name="Normal 3 5 30 2 2 2 2 5" xfId="27535"/>
    <cellStyle name="Normal 3 5 30 2 2 2 2 6" xfId="27536"/>
    <cellStyle name="Normal 3 5 30 2 2 2 2 6 2" xfId="27537"/>
    <cellStyle name="Normal 3 5 30 2 2 2 2 7" xfId="27538"/>
    <cellStyle name="Normal 3 5 30 2 2 2 2 8" xfId="27539"/>
    <cellStyle name="Normal 3 5 30 2 2 2 2 9" xfId="27540"/>
    <cellStyle name="Normal 3 5 30 2 2 2 3" xfId="27541"/>
    <cellStyle name="Normal 3 5 30 2 2 2 3 2" xfId="27542"/>
    <cellStyle name="Normal 3 5 30 2 2 2 3 2 2" xfId="27543"/>
    <cellStyle name="Normal 3 5 30 2 2 2 3 2 2 2" xfId="27544"/>
    <cellStyle name="Normal 3 5 30 2 2 2 3 2 3" xfId="27545"/>
    <cellStyle name="Normal 3 5 30 2 2 2 3 2 4" xfId="27546"/>
    <cellStyle name="Normal 3 5 30 2 2 2 3 2 5" xfId="27547"/>
    <cellStyle name="Normal 3 5 30 2 2 2 3 3" xfId="27548"/>
    <cellStyle name="Normal 3 5 30 2 2 2 3 3 2" xfId="27549"/>
    <cellStyle name="Normal 3 5 30 2 2 2 3 4" xfId="27550"/>
    <cellStyle name="Normal 3 5 30 2 2 2 3 5" xfId="27551"/>
    <cellStyle name="Normal 3 5 30 2 2 2 4" xfId="27552"/>
    <cellStyle name="Normal 3 5 30 2 2 2 5" xfId="27553"/>
    <cellStyle name="Normal 3 5 30 2 2 2 6" xfId="27554"/>
    <cellStyle name="Normal 3 5 30 2 2 2 6 2" xfId="27555"/>
    <cellStyle name="Normal 3 5 30 2 2 2 7" xfId="27556"/>
    <cellStyle name="Normal 3 5 30 2 2 2 8" xfId="27557"/>
    <cellStyle name="Normal 3 5 30 2 2 2 9" xfId="27558"/>
    <cellStyle name="Normal 3 5 30 2 2 3" xfId="27559"/>
    <cellStyle name="Normal 3 5 30 2 2 4" xfId="27560"/>
    <cellStyle name="Normal 3 5 30 2 2 5" xfId="27561"/>
    <cellStyle name="Normal 3 5 30 2 2 6" xfId="27562"/>
    <cellStyle name="Normal 3 5 30 2 2 7" xfId="27563"/>
    <cellStyle name="Normal 3 5 30 2 2 8" xfId="27564"/>
    <cellStyle name="Normal 3 5 30 2 2 8 2" xfId="27565"/>
    <cellStyle name="Normal 3 5 30 2 2 8 2 2" xfId="27566"/>
    <cellStyle name="Normal 3 5 30 2 2 8 2 2 2" xfId="27567"/>
    <cellStyle name="Normal 3 5 30 2 2 8 2 3" xfId="27568"/>
    <cellStyle name="Normal 3 5 30 2 2 8 2 4" xfId="27569"/>
    <cellStyle name="Normal 3 5 30 2 2 8 2 5" xfId="27570"/>
    <cellStyle name="Normal 3 5 30 2 2 8 3" xfId="27571"/>
    <cellStyle name="Normal 3 5 30 2 2 8 3 2" xfId="27572"/>
    <cellStyle name="Normal 3 5 30 2 2 8 4" xfId="27573"/>
    <cellStyle name="Normal 3 5 30 2 2 8 5" xfId="27574"/>
    <cellStyle name="Normal 3 5 30 2 2 9" xfId="27575"/>
    <cellStyle name="Normal 3 5 30 2 3" xfId="27576"/>
    <cellStyle name="Normal 3 5 30 2 4" xfId="27577"/>
    <cellStyle name="Normal 3 5 30 2 4 2" xfId="27578"/>
    <cellStyle name="Normal 3 5 30 2 4 2 2" xfId="27579"/>
    <cellStyle name="Normal 3 5 30 2 4 2 2 2" xfId="27580"/>
    <cellStyle name="Normal 3 5 30 2 4 2 2 2 2" xfId="27581"/>
    <cellStyle name="Normal 3 5 30 2 4 2 2 2 2 2" xfId="27582"/>
    <cellStyle name="Normal 3 5 30 2 4 2 2 2 3" xfId="27583"/>
    <cellStyle name="Normal 3 5 30 2 4 2 2 2 4" xfId="27584"/>
    <cellStyle name="Normal 3 5 30 2 4 2 2 2 5" xfId="27585"/>
    <cellStyle name="Normal 3 5 30 2 4 2 2 3" xfId="27586"/>
    <cellStyle name="Normal 3 5 30 2 4 2 2 3 2" xfId="27587"/>
    <cellStyle name="Normal 3 5 30 2 4 2 2 4" xfId="27588"/>
    <cellStyle name="Normal 3 5 30 2 4 2 2 5" xfId="27589"/>
    <cellStyle name="Normal 3 5 30 2 4 2 3" xfId="27590"/>
    <cellStyle name="Normal 3 5 30 2 4 2 4" xfId="27591"/>
    <cellStyle name="Normal 3 5 30 2 4 2 5" xfId="27592"/>
    <cellStyle name="Normal 3 5 30 2 4 2 6" xfId="27593"/>
    <cellStyle name="Normal 3 5 30 2 4 2 6 2" xfId="27594"/>
    <cellStyle name="Normal 3 5 30 2 4 2 7" xfId="27595"/>
    <cellStyle name="Normal 3 5 30 2 4 2 8" xfId="27596"/>
    <cellStyle name="Normal 3 5 30 2 4 2 9" xfId="27597"/>
    <cellStyle name="Normal 3 5 30 2 4 3" xfId="27598"/>
    <cellStyle name="Normal 3 5 30 2 4 3 2" xfId="27599"/>
    <cellStyle name="Normal 3 5 30 2 4 3 2 2" xfId="27600"/>
    <cellStyle name="Normal 3 5 30 2 4 3 2 2 2" xfId="27601"/>
    <cellStyle name="Normal 3 5 30 2 4 3 2 3" xfId="27602"/>
    <cellStyle name="Normal 3 5 30 2 4 3 2 4" xfId="27603"/>
    <cellStyle name="Normal 3 5 30 2 4 3 2 5" xfId="27604"/>
    <cellStyle name="Normal 3 5 30 2 4 3 3" xfId="27605"/>
    <cellStyle name="Normal 3 5 30 2 4 3 3 2" xfId="27606"/>
    <cellStyle name="Normal 3 5 30 2 4 3 4" xfId="27607"/>
    <cellStyle name="Normal 3 5 30 2 4 3 5" xfId="27608"/>
    <cellStyle name="Normal 3 5 30 2 4 4" xfId="27609"/>
    <cellStyle name="Normal 3 5 30 2 4 5" xfId="27610"/>
    <cellStyle name="Normal 3 5 30 2 4 6" xfId="27611"/>
    <cellStyle name="Normal 3 5 30 2 4 6 2" xfId="27612"/>
    <cellStyle name="Normal 3 5 30 2 4 7" xfId="27613"/>
    <cellStyle name="Normal 3 5 30 2 4 8" xfId="27614"/>
    <cellStyle name="Normal 3 5 30 2 4 9" xfId="27615"/>
    <cellStyle name="Normal 3 5 30 2 5" xfId="27616"/>
    <cellStyle name="Normal 3 5 30 2 5 2" xfId="27617"/>
    <cellStyle name="Normal 3 5 30 2 5 3" xfId="27618"/>
    <cellStyle name="Normal 3 5 30 2 6" xfId="27619"/>
    <cellStyle name="Normal 3 5 30 2 6 2" xfId="27620"/>
    <cellStyle name="Normal 3 5 30 2 6 3" xfId="27621"/>
    <cellStyle name="Normal 3 5 30 2 7" xfId="27622"/>
    <cellStyle name="Normal 3 5 30 2 7 2" xfId="27623"/>
    <cellStyle name="Normal 3 5 30 2 7 3" xfId="27624"/>
    <cellStyle name="Normal 3 5 30 2 8" xfId="27625"/>
    <cellStyle name="Normal 3 5 30 2 8 2" xfId="27626"/>
    <cellStyle name="Normal 3 5 30 2 8 3" xfId="27627"/>
    <cellStyle name="Normal 3 5 30 2 9" xfId="27628"/>
    <cellStyle name="Normal 3 5 30 2 9 2" xfId="27629"/>
    <cellStyle name="Normal 3 5 30 2 9 2 2" xfId="27630"/>
    <cellStyle name="Normal 3 5 30 2 9 2 2 2" xfId="27631"/>
    <cellStyle name="Normal 3 5 30 2 9 2 3" xfId="27632"/>
    <cellStyle name="Normal 3 5 30 2 9 2 4" xfId="27633"/>
    <cellStyle name="Normal 3 5 30 2 9 2 5" xfId="27634"/>
    <cellStyle name="Normal 3 5 30 2 9 3" xfId="27635"/>
    <cellStyle name="Normal 3 5 30 2 9 3 2" xfId="27636"/>
    <cellStyle name="Normal 3 5 30 2 9 4" xfId="27637"/>
    <cellStyle name="Normal 3 5 30 2 9 5" xfId="27638"/>
    <cellStyle name="Normal 3 5 30 3" xfId="27639"/>
    <cellStyle name="Normal 3 5 30 3 10" xfId="27640"/>
    <cellStyle name="Normal 3 5 30 3 11" xfId="27641"/>
    <cellStyle name="Normal 3 5 30 3 12" xfId="27642"/>
    <cellStyle name="Normal 3 5 30 3 12 2" xfId="27643"/>
    <cellStyle name="Normal 3 5 30 3 13" xfId="27644"/>
    <cellStyle name="Normal 3 5 30 3 14" xfId="27645"/>
    <cellStyle name="Normal 3 5 30 3 15" xfId="27646"/>
    <cellStyle name="Normal 3 5 30 3 2" xfId="27647"/>
    <cellStyle name="Normal 3 5 30 3 2 2" xfId="27648"/>
    <cellStyle name="Normal 3 5 30 3 2 2 2" xfId="27649"/>
    <cellStyle name="Normal 3 5 30 3 2 2 2 2" xfId="27650"/>
    <cellStyle name="Normal 3 5 30 3 2 2 2 2 2" xfId="27651"/>
    <cellStyle name="Normal 3 5 30 3 2 2 2 2 2 2" xfId="27652"/>
    <cellStyle name="Normal 3 5 30 3 2 2 2 2 3" xfId="27653"/>
    <cellStyle name="Normal 3 5 30 3 2 2 2 2 4" xfId="27654"/>
    <cellStyle name="Normal 3 5 30 3 2 2 2 2 5" xfId="27655"/>
    <cellStyle name="Normal 3 5 30 3 2 2 2 3" xfId="27656"/>
    <cellStyle name="Normal 3 5 30 3 2 2 2 3 2" xfId="27657"/>
    <cellStyle name="Normal 3 5 30 3 2 2 2 4" xfId="27658"/>
    <cellStyle name="Normal 3 5 30 3 2 2 2 5" xfId="27659"/>
    <cellStyle name="Normal 3 5 30 3 2 2 3" xfId="27660"/>
    <cellStyle name="Normal 3 5 30 3 2 2 4" xfId="27661"/>
    <cellStyle name="Normal 3 5 30 3 2 2 5" xfId="27662"/>
    <cellStyle name="Normal 3 5 30 3 2 2 6" xfId="27663"/>
    <cellStyle name="Normal 3 5 30 3 2 2 6 2" xfId="27664"/>
    <cellStyle name="Normal 3 5 30 3 2 2 7" xfId="27665"/>
    <cellStyle name="Normal 3 5 30 3 2 2 8" xfId="27666"/>
    <cellStyle name="Normal 3 5 30 3 2 2 9" xfId="27667"/>
    <cellStyle name="Normal 3 5 30 3 2 3" xfId="27668"/>
    <cellStyle name="Normal 3 5 30 3 2 3 2" xfId="27669"/>
    <cellStyle name="Normal 3 5 30 3 2 3 2 2" xfId="27670"/>
    <cellStyle name="Normal 3 5 30 3 2 3 2 2 2" xfId="27671"/>
    <cellStyle name="Normal 3 5 30 3 2 3 2 3" xfId="27672"/>
    <cellStyle name="Normal 3 5 30 3 2 3 2 4" xfId="27673"/>
    <cellStyle name="Normal 3 5 30 3 2 3 2 5" xfId="27674"/>
    <cellStyle name="Normal 3 5 30 3 2 3 3" xfId="27675"/>
    <cellStyle name="Normal 3 5 30 3 2 3 3 2" xfId="27676"/>
    <cellStyle name="Normal 3 5 30 3 2 3 4" xfId="27677"/>
    <cellStyle name="Normal 3 5 30 3 2 3 5" xfId="27678"/>
    <cellStyle name="Normal 3 5 30 3 2 4" xfId="27679"/>
    <cellStyle name="Normal 3 5 30 3 2 5" xfId="27680"/>
    <cellStyle name="Normal 3 5 30 3 2 6" xfId="27681"/>
    <cellStyle name="Normal 3 5 30 3 2 6 2" xfId="27682"/>
    <cellStyle name="Normal 3 5 30 3 2 7" xfId="27683"/>
    <cellStyle name="Normal 3 5 30 3 2 8" xfId="27684"/>
    <cellStyle name="Normal 3 5 30 3 2 9" xfId="27685"/>
    <cellStyle name="Normal 3 5 30 3 3" xfId="27686"/>
    <cellStyle name="Normal 3 5 30 3 3 2" xfId="27687"/>
    <cellStyle name="Normal 3 5 30 3 3 3" xfId="27688"/>
    <cellStyle name="Normal 3 5 30 3 4" xfId="27689"/>
    <cellStyle name="Normal 3 5 30 3 4 2" xfId="27690"/>
    <cellStyle name="Normal 3 5 30 3 4 3" xfId="27691"/>
    <cellStyle name="Normal 3 5 30 3 5" xfId="27692"/>
    <cellStyle name="Normal 3 5 30 3 5 2" xfId="27693"/>
    <cellStyle name="Normal 3 5 30 3 5 3" xfId="27694"/>
    <cellStyle name="Normal 3 5 30 3 6" xfId="27695"/>
    <cellStyle name="Normal 3 5 30 3 6 2" xfId="27696"/>
    <cellStyle name="Normal 3 5 30 3 6 3" xfId="27697"/>
    <cellStyle name="Normal 3 5 30 3 7" xfId="27698"/>
    <cellStyle name="Normal 3 5 30 3 7 2" xfId="27699"/>
    <cellStyle name="Normal 3 5 30 3 7 3" xfId="27700"/>
    <cellStyle name="Normal 3 5 30 3 8" xfId="27701"/>
    <cellStyle name="Normal 3 5 30 3 8 2" xfId="27702"/>
    <cellStyle name="Normal 3 5 30 3 8 2 2" xfId="27703"/>
    <cellStyle name="Normal 3 5 30 3 8 2 2 2" xfId="27704"/>
    <cellStyle name="Normal 3 5 30 3 8 2 3" xfId="27705"/>
    <cellStyle name="Normal 3 5 30 3 8 2 4" xfId="27706"/>
    <cellStyle name="Normal 3 5 30 3 8 2 5" xfId="27707"/>
    <cellStyle name="Normal 3 5 30 3 8 3" xfId="27708"/>
    <cellStyle name="Normal 3 5 30 3 8 3 2" xfId="27709"/>
    <cellStyle name="Normal 3 5 30 3 8 4" xfId="27710"/>
    <cellStyle name="Normal 3 5 30 3 8 5" xfId="27711"/>
    <cellStyle name="Normal 3 5 30 3 9" xfId="27712"/>
    <cellStyle name="Normal 3 5 30 4" xfId="27713"/>
    <cellStyle name="Normal 3 5 30 4 2" xfId="27714"/>
    <cellStyle name="Normal 3 5 30 4 2 2" xfId="27715"/>
    <cellStyle name="Normal 3 5 30 4 2 2 2" xfId="27716"/>
    <cellStyle name="Normal 3 5 30 4 2 2 2 2" xfId="27717"/>
    <cellStyle name="Normal 3 5 30 4 2 2 2 2 2" xfId="27718"/>
    <cellStyle name="Normal 3 5 30 4 2 2 2 3" xfId="27719"/>
    <cellStyle name="Normal 3 5 30 4 2 2 2 4" xfId="27720"/>
    <cellStyle name="Normal 3 5 30 4 2 2 2 5" xfId="27721"/>
    <cellStyle name="Normal 3 5 30 4 2 2 3" xfId="27722"/>
    <cellStyle name="Normal 3 5 30 4 2 2 3 2" xfId="27723"/>
    <cellStyle name="Normal 3 5 30 4 2 2 4" xfId="27724"/>
    <cellStyle name="Normal 3 5 30 4 2 2 5" xfId="27725"/>
    <cellStyle name="Normal 3 5 30 4 2 3" xfId="27726"/>
    <cellStyle name="Normal 3 5 30 4 2 4" xfId="27727"/>
    <cellStyle name="Normal 3 5 30 4 2 5" xfId="27728"/>
    <cellStyle name="Normal 3 5 30 4 2 6" xfId="27729"/>
    <cellStyle name="Normal 3 5 30 4 2 6 2" xfId="27730"/>
    <cellStyle name="Normal 3 5 30 4 2 7" xfId="27731"/>
    <cellStyle name="Normal 3 5 30 4 2 8" xfId="27732"/>
    <cellStyle name="Normal 3 5 30 4 2 9" xfId="27733"/>
    <cellStyle name="Normal 3 5 30 4 3" xfId="27734"/>
    <cellStyle name="Normal 3 5 30 4 3 2" xfId="27735"/>
    <cellStyle name="Normal 3 5 30 4 3 2 2" xfId="27736"/>
    <cellStyle name="Normal 3 5 30 4 3 2 2 2" xfId="27737"/>
    <cellStyle name="Normal 3 5 30 4 3 2 3" xfId="27738"/>
    <cellStyle name="Normal 3 5 30 4 3 2 4" xfId="27739"/>
    <cellStyle name="Normal 3 5 30 4 3 2 5" xfId="27740"/>
    <cellStyle name="Normal 3 5 30 4 3 3" xfId="27741"/>
    <cellStyle name="Normal 3 5 30 4 3 3 2" xfId="27742"/>
    <cellStyle name="Normal 3 5 30 4 3 4" xfId="27743"/>
    <cellStyle name="Normal 3 5 30 4 3 5" xfId="27744"/>
    <cellStyle name="Normal 3 5 30 4 4" xfId="27745"/>
    <cellStyle name="Normal 3 5 30 4 5" xfId="27746"/>
    <cellStyle name="Normal 3 5 30 4 6" xfId="27747"/>
    <cellStyle name="Normal 3 5 30 4 6 2" xfId="27748"/>
    <cellStyle name="Normal 3 5 30 4 7" xfId="27749"/>
    <cellStyle name="Normal 3 5 30 4 8" xfId="27750"/>
    <cellStyle name="Normal 3 5 30 4 9" xfId="27751"/>
    <cellStyle name="Normal 3 5 30 5" xfId="27752"/>
    <cellStyle name="Normal 3 5 30 6" xfId="27753"/>
    <cellStyle name="Normal 3 5 30 7" xfId="27754"/>
    <cellStyle name="Normal 3 5 30 8" xfId="27755"/>
    <cellStyle name="Normal 3 5 30 9" xfId="27756"/>
    <cellStyle name="Normal 3 5 30 9 2" xfId="27757"/>
    <cellStyle name="Normal 3 5 30 9 2 2" xfId="27758"/>
    <cellStyle name="Normal 3 5 30 9 2 2 2" xfId="27759"/>
    <cellStyle name="Normal 3 5 30 9 2 3" xfId="27760"/>
    <cellStyle name="Normal 3 5 30 9 2 4" xfId="27761"/>
    <cellStyle name="Normal 3 5 30 9 2 5" xfId="27762"/>
    <cellStyle name="Normal 3 5 30 9 3" xfId="27763"/>
    <cellStyle name="Normal 3 5 30 9 3 2" xfId="27764"/>
    <cellStyle name="Normal 3 5 30 9 4" xfId="27765"/>
    <cellStyle name="Normal 3 5 30 9 5" xfId="27766"/>
    <cellStyle name="Normal 3 5 31" xfId="27767"/>
    <cellStyle name="Normal 3 5 31 10" xfId="27768"/>
    <cellStyle name="Normal 3 5 31 11" xfId="27769"/>
    <cellStyle name="Normal 3 5 31 12" xfId="27770"/>
    <cellStyle name="Normal 3 5 31 12 2" xfId="27771"/>
    <cellStyle name="Normal 3 5 31 13" xfId="27772"/>
    <cellStyle name="Normal 3 5 31 14" xfId="27773"/>
    <cellStyle name="Normal 3 5 31 15" xfId="27774"/>
    <cellStyle name="Normal 3 5 31 2" xfId="27775"/>
    <cellStyle name="Normal 3 5 31 2 2" xfId="27776"/>
    <cellStyle name="Normal 3 5 31 2 2 2" xfId="27777"/>
    <cellStyle name="Normal 3 5 31 2 2 2 2" xfId="27778"/>
    <cellStyle name="Normal 3 5 31 2 2 2 2 2" xfId="27779"/>
    <cellStyle name="Normal 3 5 31 2 2 2 2 2 2" xfId="27780"/>
    <cellStyle name="Normal 3 5 31 2 2 2 2 3" xfId="27781"/>
    <cellStyle name="Normal 3 5 31 2 2 2 2 4" xfId="27782"/>
    <cellStyle name="Normal 3 5 31 2 2 2 2 5" xfId="27783"/>
    <cellStyle name="Normal 3 5 31 2 2 2 3" xfId="27784"/>
    <cellStyle name="Normal 3 5 31 2 2 2 3 2" xfId="27785"/>
    <cellStyle name="Normal 3 5 31 2 2 2 4" xfId="27786"/>
    <cellStyle name="Normal 3 5 31 2 2 2 5" xfId="27787"/>
    <cellStyle name="Normal 3 5 31 2 2 3" xfId="27788"/>
    <cellStyle name="Normal 3 5 31 2 2 4" xfId="27789"/>
    <cellStyle name="Normal 3 5 31 2 2 5" xfId="27790"/>
    <cellStyle name="Normal 3 5 31 2 2 6" xfId="27791"/>
    <cellStyle name="Normal 3 5 31 2 2 6 2" xfId="27792"/>
    <cellStyle name="Normal 3 5 31 2 2 7" xfId="27793"/>
    <cellStyle name="Normal 3 5 31 2 2 8" xfId="27794"/>
    <cellStyle name="Normal 3 5 31 2 2 9" xfId="27795"/>
    <cellStyle name="Normal 3 5 31 2 3" xfId="27796"/>
    <cellStyle name="Normal 3 5 31 2 3 2" xfId="27797"/>
    <cellStyle name="Normal 3 5 31 2 3 2 2" xfId="27798"/>
    <cellStyle name="Normal 3 5 31 2 3 2 2 2" xfId="27799"/>
    <cellStyle name="Normal 3 5 31 2 3 2 3" xfId="27800"/>
    <cellStyle name="Normal 3 5 31 2 3 2 4" xfId="27801"/>
    <cellStyle name="Normal 3 5 31 2 3 2 5" xfId="27802"/>
    <cellStyle name="Normal 3 5 31 2 3 3" xfId="27803"/>
    <cellStyle name="Normal 3 5 31 2 3 3 2" xfId="27804"/>
    <cellStyle name="Normal 3 5 31 2 3 4" xfId="27805"/>
    <cellStyle name="Normal 3 5 31 2 3 5" xfId="27806"/>
    <cellStyle name="Normal 3 5 31 2 4" xfId="27807"/>
    <cellStyle name="Normal 3 5 31 2 5" xfId="27808"/>
    <cellStyle name="Normal 3 5 31 2 6" xfId="27809"/>
    <cellStyle name="Normal 3 5 31 2 6 2" xfId="27810"/>
    <cellStyle name="Normal 3 5 31 2 7" xfId="27811"/>
    <cellStyle name="Normal 3 5 31 2 8" xfId="27812"/>
    <cellStyle name="Normal 3 5 31 2 9" xfId="27813"/>
    <cellStyle name="Normal 3 5 31 3" xfId="27814"/>
    <cellStyle name="Normal 3 5 31 4" xfId="27815"/>
    <cellStyle name="Normal 3 5 31 5" xfId="27816"/>
    <cellStyle name="Normal 3 5 31 6" xfId="27817"/>
    <cellStyle name="Normal 3 5 31 7" xfId="27818"/>
    <cellStyle name="Normal 3 5 31 8" xfId="27819"/>
    <cellStyle name="Normal 3 5 31 8 2" xfId="27820"/>
    <cellStyle name="Normal 3 5 31 8 2 2" xfId="27821"/>
    <cellStyle name="Normal 3 5 31 8 2 2 2" xfId="27822"/>
    <cellStyle name="Normal 3 5 31 8 2 3" xfId="27823"/>
    <cellStyle name="Normal 3 5 31 8 2 4" xfId="27824"/>
    <cellStyle name="Normal 3 5 31 8 2 5" xfId="27825"/>
    <cellStyle name="Normal 3 5 31 8 3" xfId="27826"/>
    <cellStyle name="Normal 3 5 31 8 3 2" xfId="27827"/>
    <cellStyle name="Normal 3 5 31 8 4" xfId="27828"/>
    <cellStyle name="Normal 3 5 31 8 5" xfId="27829"/>
    <cellStyle name="Normal 3 5 31 9" xfId="27830"/>
    <cellStyle name="Normal 3 5 32" xfId="27831"/>
    <cellStyle name="Normal 3 5 33" xfId="27832"/>
    <cellStyle name="Normal 3 5 33 2" xfId="27833"/>
    <cellStyle name="Normal 3 5 33 2 2" xfId="27834"/>
    <cellStyle name="Normal 3 5 33 2 2 2" xfId="27835"/>
    <cellStyle name="Normal 3 5 33 2 2 2 2" xfId="27836"/>
    <cellStyle name="Normal 3 5 33 2 2 2 2 2" xfId="27837"/>
    <cellStyle name="Normal 3 5 33 2 2 2 3" xfId="27838"/>
    <cellStyle name="Normal 3 5 33 2 2 2 4" xfId="27839"/>
    <cellStyle name="Normal 3 5 33 2 2 2 5" xfId="27840"/>
    <cellStyle name="Normal 3 5 33 2 2 3" xfId="27841"/>
    <cellStyle name="Normal 3 5 33 2 2 3 2" xfId="27842"/>
    <cellStyle name="Normal 3 5 33 2 2 4" xfId="27843"/>
    <cellStyle name="Normal 3 5 33 2 2 5" xfId="27844"/>
    <cellStyle name="Normal 3 5 33 2 3" xfId="27845"/>
    <cellStyle name="Normal 3 5 33 2 4" xfId="27846"/>
    <cellStyle name="Normal 3 5 33 2 5" xfId="27847"/>
    <cellStyle name="Normal 3 5 33 2 6" xfId="27848"/>
    <cellStyle name="Normal 3 5 33 2 6 2" xfId="27849"/>
    <cellStyle name="Normal 3 5 33 2 7" xfId="27850"/>
    <cellStyle name="Normal 3 5 33 2 8" xfId="27851"/>
    <cellStyle name="Normal 3 5 33 2 9" xfId="27852"/>
    <cellStyle name="Normal 3 5 33 3" xfId="27853"/>
    <cellStyle name="Normal 3 5 33 3 2" xfId="27854"/>
    <cellStyle name="Normal 3 5 33 3 2 2" xfId="27855"/>
    <cellStyle name="Normal 3 5 33 3 2 2 2" xfId="27856"/>
    <cellStyle name="Normal 3 5 33 3 2 3" xfId="27857"/>
    <cellStyle name="Normal 3 5 33 3 2 4" xfId="27858"/>
    <cellStyle name="Normal 3 5 33 3 2 5" xfId="27859"/>
    <cellStyle name="Normal 3 5 33 3 3" xfId="27860"/>
    <cellStyle name="Normal 3 5 33 3 3 2" xfId="27861"/>
    <cellStyle name="Normal 3 5 33 3 4" xfId="27862"/>
    <cellStyle name="Normal 3 5 33 3 5" xfId="27863"/>
    <cellStyle name="Normal 3 5 33 4" xfId="27864"/>
    <cellStyle name="Normal 3 5 33 5" xfId="27865"/>
    <cellStyle name="Normal 3 5 33 6" xfId="27866"/>
    <cellStyle name="Normal 3 5 33 6 2" xfId="27867"/>
    <cellStyle name="Normal 3 5 33 7" xfId="27868"/>
    <cellStyle name="Normal 3 5 33 8" xfId="27869"/>
    <cellStyle name="Normal 3 5 33 9" xfId="27870"/>
    <cellStyle name="Normal 3 5 34" xfId="27871"/>
    <cellStyle name="Normal 3 5 34 2" xfId="27872"/>
    <cellStyle name="Normal 3 5 34 3" xfId="27873"/>
    <cellStyle name="Normal 3 5 35" xfId="27874"/>
    <cellStyle name="Normal 3 5 35 2" xfId="27875"/>
    <cellStyle name="Normal 3 5 35 3" xfId="27876"/>
    <cellStyle name="Normal 3 5 36" xfId="27877"/>
    <cellStyle name="Normal 3 5 36 2" xfId="27878"/>
    <cellStyle name="Normal 3 5 36 3" xfId="27879"/>
    <cellStyle name="Normal 3 5 37" xfId="27880"/>
    <cellStyle name="Normal 3 5 37 2" xfId="27881"/>
    <cellStyle name="Normal 3 5 37 3" xfId="27882"/>
    <cellStyle name="Normal 3 5 38" xfId="27883"/>
    <cellStyle name="Normal 3 5 38 2" xfId="27884"/>
    <cellStyle name="Normal 3 5 38 2 2" xfId="27885"/>
    <cellStyle name="Normal 3 5 38 2 2 2" xfId="27886"/>
    <cellStyle name="Normal 3 5 38 2 3" xfId="27887"/>
    <cellStyle name="Normal 3 5 38 2 4" xfId="27888"/>
    <cellStyle name="Normal 3 5 38 2 5" xfId="27889"/>
    <cellStyle name="Normal 3 5 38 3" xfId="27890"/>
    <cellStyle name="Normal 3 5 38 3 2" xfId="27891"/>
    <cellStyle name="Normal 3 5 38 4" xfId="27892"/>
    <cellStyle name="Normal 3 5 38 5" xfId="27893"/>
    <cellStyle name="Normal 3 5 39" xfId="27894"/>
    <cellStyle name="Normal 3 5 4" xfId="27895"/>
    <cellStyle name="Normal 3 5 4 2" xfId="27896"/>
    <cellStyle name="Normal 3 5 4 2 2" xfId="27897"/>
    <cellStyle name="Normal 3 5 4 2 3" xfId="27898"/>
    <cellStyle name="Normal 3 5 4 3" xfId="27899"/>
    <cellStyle name="Normal 3 5 4 3 2" xfId="27900"/>
    <cellStyle name="Normal 3 5 4 3 3" xfId="27901"/>
    <cellStyle name="Normal 3 5 4 4" xfId="27902"/>
    <cellStyle name="Normal 3 5 4 5" xfId="27903"/>
    <cellStyle name="Normal 3 5 40" xfId="27904"/>
    <cellStyle name="Normal 3 5 41" xfId="27905"/>
    <cellStyle name="Normal 3 5 42" xfId="27906"/>
    <cellStyle name="Normal 3 5 43" xfId="27907"/>
    <cellStyle name="Normal 3 5 44" xfId="27908"/>
    <cellStyle name="Normal 3 5 45" xfId="27909"/>
    <cellStyle name="Normal 3 5 46" xfId="27910"/>
    <cellStyle name="Normal 3 5 47" xfId="27911"/>
    <cellStyle name="Normal 3 5 48" xfId="27912"/>
    <cellStyle name="Normal 3 5 49" xfId="27913"/>
    <cellStyle name="Normal 3 5 5" xfId="27914"/>
    <cellStyle name="Normal 3 5 5 2" xfId="27915"/>
    <cellStyle name="Normal 3 5 5 2 2" xfId="27916"/>
    <cellStyle name="Normal 3 5 5 2 3" xfId="27917"/>
    <cellStyle name="Normal 3 5 5 3" xfId="27918"/>
    <cellStyle name="Normal 3 5 5 3 2" xfId="27919"/>
    <cellStyle name="Normal 3 5 5 3 3" xfId="27920"/>
    <cellStyle name="Normal 3 5 5 4" xfId="27921"/>
    <cellStyle name="Normal 3 5 5 5" xfId="27922"/>
    <cellStyle name="Normal 3 5 50" xfId="27923"/>
    <cellStyle name="Normal 3 5 51" xfId="27924"/>
    <cellStyle name="Normal 3 5 52" xfId="27925"/>
    <cellStyle name="Normal 3 5 53" xfId="27926"/>
    <cellStyle name="Normal 3 5 54" xfId="27927"/>
    <cellStyle name="Normal 3 5 55" xfId="27928"/>
    <cellStyle name="Normal 3 5 56" xfId="27929"/>
    <cellStyle name="Normal 3 5 57" xfId="27930"/>
    <cellStyle name="Normal 3 5 58" xfId="27931"/>
    <cellStyle name="Normal 3 5 59" xfId="27932"/>
    <cellStyle name="Normal 3 5 6" xfId="27933"/>
    <cellStyle name="Normal 3 5 6 2" xfId="27934"/>
    <cellStyle name="Normal 3 5 6 2 2" xfId="27935"/>
    <cellStyle name="Normal 3 5 6 2 3" xfId="27936"/>
    <cellStyle name="Normal 3 5 6 3" xfId="27937"/>
    <cellStyle name="Normal 3 5 6 3 2" xfId="27938"/>
    <cellStyle name="Normal 3 5 6 3 3" xfId="27939"/>
    <cellStyle name="Normal 3 5 6 4" xfId="27940"/>
    <cellStyle name="Normal 3 5 6 5" xfId="27941"/>
    <cellStyle name="Normal 3 5 60" xfId="27942"/>
    <cellStyle name="Normal 3 5 61" xfId="27943"/>
    <cellStyle name="Normal 3 5 62" xfId="27944"/>
    <cellStyle name="Normal 3 5 63" xfId="27945"/>
    <cellStyle name="Normal 3 5 64" xfId="27946"/>
    <cellStyle name="Normal 3 5 65" xfId="27947"/>
    <cellStyle name="Normal 3 5 66" xfId="27948"/>
    <cellStyle name="Normal 3 5 67" xfId="27949"/>
    <cellStyle name="Normal 3 5 68" xfId="27950"/>
    <cellStyle name="Normal 3 5 69" xfId="27951"/>
    <cellStyle name="Normal 3 5 7" xfId="27952"/>
    <cellStyle name="Normal 3 5 7 2" xfId="27953"/>
    <cellStyle name="Normal 3 5 7 2 2" xfId="27954"/>
    <cellStyle name="Normal 3 5 7 2 3" xfId="27955"/>
    <cellStyle name="Normal 3 5 7 3" xfId="27956"/>
    <cellStyle name="Normal 3 5 7 3 2" xfId="27957"/>
    <cellStyle name="Normal 3 5 7 3 3" xfId="27958"/>
    <cellStyle name="Normal 3 5 7 4" xfId="27959"/>
    <cellStyle name="Normal 3 5 7 5" xfId="27960"/>
    <cellStyle name="Normal 3 5 70" xfId="27961"/>
    <cellStyle name="Normal 3 5 71" xfId="27962"/>
    <cellStyle name="Normal 3 5 72" xfId="27963"/>
    <cellStyle name="Normal 3 5 73" xfId="27964"/>
    <cellStyle name="Normal 3 5 74" xfId="27965"/>
    <cellStyle name="Normal 3 5 75" xfId="27966"/>
    <cellStyle name="Normal 3 5 76" xfId="27967"/>
    <cellStyle name="Normal 3 5 77" xfId="27968"/>
    <cellStyle name="Normal 3 5 78" xfId="27969"/>
    <cellStyle name="Normal 3 5 79" xfId="27970"/>
    <cellStyle name="Normal 3 5 79 2" xfId="27971"/>
    <cellStyle name="Normal 3 5 8" xfId="27972"/>
    <cellStyle name="Normal 3 5 8 2" xfId="27973"/>
    <cellStyle name="Normal 3 5 8 2 2" xfId="27974"/>
    <cellStyle name="Normal 3 5 8 2 3" xfId="27975"/>
    <cellStyle name="Normal 3 5 8 3" xfId="27976"/>
    <cellStyle name="Normal 3 5 8 3 2" xfId="27977"/>
    <cellStyle name="Normal 3 5 8 3 3" xfId="27978"/>
    <cellStyle name="Normal 3 5 8 4" xfId="27979"/>
    <cellStyle name="Normal 3 5 8 5" xfId="27980"/>
    <cellStyle name="Normal 3 5 80" xfId="27981"/>
    <cellStyle name="Normal 3 5 81" xfId="27982"/>
    <cellStyle name="Normal 3 5 82" xfId="27983"/>
    <cellStyle name="Normal 3 5 9" xfId="27984"/>
    <cellStyle name="Normal 3 5 9 2" xfId="27985"/>
    <cellStyle name="Normal 3 5 9 2 2" xfId="27986"/>
    <cellStyle name="Normal 3 5 9 2 3" xfId="27987"/>
    <cellStyle name="Normal 3 5 9 3" xfId="27988"/>
    <cellStyle name="Normal 3 5 9 3 2" xfId="27989"/>
    <cellStyle name="Normal 3 5 9 3 3" xfId="27990"/>
    <cellStyle name="Normal 3 5 9 4" xfId="27991"/>
    <cellStyle name="Normal 3 5 9 5" xfId="27992"/>
    <cellStyle name="Normal 3 50" xfId="27993"/>
    <cellStyle name="Normal 3 50 2" xfId="27994"/>
    <cellStyle name="Normal 3 50 2 2" xfId="27995"/>
    <cellStyle name="Normal 3 50 2 3" xfId="27996"/>
    <cellStyle name="Normal 3 50 3" xfId="27997"/>
    <cellStyle name="Normal 3 50 3 2" xfId="27998"/>
    <cellStyle name="Normal 3 50 3 3" xfId="27999"/>
    <cellStyle name="Normal 3 50 4" xfId="28000"/>
    <cellStyle name="Normal 3 50 5" xfId="28001"/>
    <cellStyle name="Normal 3 51" xfId="28002"/>
    <cellStyle name="Normal 3 51 2" xfId="28003"/>
    <cellStyle name="Normal 3 51 2 2" xfId="28004"/>
    <cellStyle name="Normal 3 51 2 3" xfId="28005"/>
    <cellStyle name="Normal 3 51 3" xfId="28006"/>
    <cellStyle name="Normal 3 51 3 2" xfId="28007"/>
    <cellStyle name="Normal 3 51 3 3" xfId="28008"/>
    <cellStyle name="Normal 3 51 4" xfId="28009"/>
    <cellStyle name="Normal 3 51 5" xfId="28010"/>
    <cellStyle name="Normal 3 52" xfId="28011"/>
    <cellStyle name="Normal 3 52 2" xfId="28012"/>
    <cellStyle name="Normal 3 52 2 2" xfId="28013"/>
    <cellStyle name="Normal 3 52 2 3" xfId="28014"/>
    <cellStyle name="Normal 3 52 3" xfId="28015"/>
    <cellStyle name="Normal 3 52 3 2" xfId="28016"/>
    <cellStyle name="Normal 3 52 3 3" xfId="28017"/>
    <cellStyle name="Normal 3 52 4" xfId="28018"/>
    <cellStyle name="Normal 3 52 5" xfId="28019"/>
    <cellStyle name="Normal 3 53" xfId="28020"/>
    <cellStyle name="Normal 3 53 2" xfId="28021"/>
    <cellStyle name="Normal 3 53 2 2" xfId="28022"/>
    <cellStyle name="Normal 3 53 2 3" xfId="28023"/>
    <cellStyle name="Normal 3 53 3" xfId="28024"/>
    <cellStyle name="Normal 3 53 3 2" xfId="28025"/>
    <cellStyle name="Normal 3 53 3 3" xfId="28026"/>
    <cellStyle name="Normal 3 53 4" xfId="28027"/>
    <cellStyle name="Normal 3 53 5" xfId="28028"/>
    <cellStyle name="Normal 3 54" xfId="28029"/>
    <cellStyle name="Normal 3 54 2" xfId="28030"/>
    <cellStyle name="Normal 3 54 2 2" xfId="28031"/>
    <cellStyle name="Normal 3 54 2 3" xfId="28032"/>
    <cellStyle name="Normal 3 54 3" xfId="28033"/>
    <cellStyle name="Normal 3 54 3 2" xfId="28034"/>
    <cellStyle name="Normal 3 54 3 3" xfId="28035"/>
    <cellStyle name="Normal 3 54 4" xfId="28036"/>
    <cellStyle name="Normal 3 54 5" xfId="28037"/>
    <cellStyle name="Normal 3 55" xfId="28038"/>
    <cellStyle name="Normal 3 55 2" xfId="28039"/>
    <cellStyle name="Normal 3 55 2 2" xfId="28040"/>
    <cellStyle name="Normal 3 55 2 3" xfId="28041"/>
    <cellStyle name="Normal 3 55 3" xfId="28042"/>
    <cellStyle name="Normal 3 55 3 2" xfId="28043"/>
    <cellStyle name="Normal 3 55 3 3" xfId="28044"/>
    <cellStyle name="Normal 3 55 4" xfId="28045"/>
    <cellStyle name="Normal 3 55 5" xfId="28046"/>
    <cellStyle name="Normal 3 56" xfId="28047"/>
    <cellStyle name="Normal 3 56 2" xfId="28048"/>
    <cellStyle name="Normal 3 56 2 2" xfId="28049"/>
    <cellStyle name="Normal 3 56 2 3" xfId="28050"/>
    <cellStyle name="Normal 3 56 3" xfId="28051"/>
    <cellStyle name="Normal 3 56 3 2" xfId="28052"/>
    <cellStyle name="Normal 3 56 3 3" xfId="28053"/>
    <cellStyle name="Normal 3 56 4" xfId="28054"/>
    <cellStyle name="Normal 3 56 5" xfId="28055"/>
    <cellStyle name="Normal 3 57" xfId="28056"/>
    <cellStyle name="Normal 3 57 2" xfId="28057"/>
    <cellStyle name="Normal 3 57 2 2" xfId="28058"/>
    <cellStyle name="Normal 3 57 2 3" xfId="28059"/>
    <cellStyle name="Normal 3 57 3" xfId="28060"/>
    <cellStyle name="Normal 3 57 3 2" xfId="28061"/>
    <cellStyle name="Normal 3 57 3 3" xfId="28062"/>
    <cellStyle name="Normal 3 57 4" xfId="28063"/>
    <cellStyle name="Normal 3 57 5" xfId="28064"/>
    <cellStyle name="Normal 3 58" xfId="28065"/>
    <cellStyle name="Normal 3 58 2" xfId="28066"/>
    <cellStyle name="Normal 3 58 2 2" xfId="28067"/>
    <cellStyle name="Normal 3 58 2 3" xfId="28068"/>
    <cellStyle name="Normal 3 58 3" xfId="28069"/>
    <cellStyle name="Normal 3 58 3 2" xfId="28070"/>
    <cellStyle name="Normal 3 58 3 3" xfId="28071"/>
    <cellStyle name="Normal 3 58 4" xfId="28072"/>
    <cellStyle name="Normal 3 58 5" xfId="28073"/>
    <cellStyle name="Normal 3 59" xfId="28074"/>
    <cellStyle name="Normal 3 59 2" xfId="28075"/>
    <cellStyle name="Normal 3 59 2 2" xfId="28076"/>
    <cellStyle name="Normal 3 59 2 3" xfId="28077"/>
    <cellStyle name="Normal 3 59 3" xfId="28078"/>
    <cellStyle name="Normal 3 59 3 2" xfId="28079"/>
    <cellStyle name="Normal 3 59 3 3" xfId="28080"/>
    <cellStyle name="Normal 3 59 4" xfId="28081"/>
    <cellStyle name="Normal 3 59 5" xfId="28082"/>
    <cellStyle name="Normal 3 6" xfId="28083"/>
    <cellStyle name="Normal 3 6 10" xfId="28084"/>
    <cellStyle name="Normal 3 6 10 2" xfId="28085"/>
    <cellStyle name="Normal 3 6 10 2 2" xfId="28086"/>
    <cellStyle name="Normal 3 6 10 2 3" xfId="28087"/>
    <cellStyle name="Normal 3 6 10 3" xfId="28088"/>
    <cellStyle name="Normal 3 6 10 3 2" xfId="28089"/>
    <cellStyle name="Normal 3 6 10 3 3" xfId="28090"/>
    <cellStyle name="Normal 3 6 10 4" xfId="28091"/>
    <cellStyle name="Normal 3 6 10 5" xfId="28092"/>
    <cellStyle name="Normal 3 6 11" xfId="28093"/>
    <cellStyle name="Normal 3 6 11 2" xfId="28094"/>
    <cellStyle name="Normal 3 6 11 2 2" xfId="28095"/>
    <cellStyle name="Normal 3 6 11 2 3" xfId="28096"/>
    <cellStyle name="Normal 3 6 11 3" xfId="28097"/>
    <cellStyle name="Normal 3 6 11 3 2" xfId="28098"/>
    <cellStyle name="Normal 3 6 11 3 3" xfId="28099"/>
    <cellStyle name="Normal 3 6 11 4" xfId="28100"/>
    <cellStyle name="Normal 3 6 11 5" xfId="28101"/>
    <cellStyle name="Normal 3 6 12" xfId="28102"/>
    <cellStyle name="Normal 3 6 12 2" xfId="28103"/>
    <cellStyle name="Normal 3 6 12 2 2" xfId="28104"/>
    <cellStyle name="Normal 3 6 12 2 3" xfId="28105"/>
    <cellStyle name="Normal 3 6 12 3" xfId="28106"/>
    <cellStyle name="Normal 3 6 12 3 2" xfId="28107"/>
    <cellStyle name="Normal 3 6 12 3 3" xfId="28108"/>
    <cellStyle name="Normal 3 6 12 4" xfId="28109"/>
    <cellStyle name="Normal 3 6 12 5" xfId="28110"/>
    <cellStyle name="Normal 3 6 13" xfId="28111"/>
    <cellStyle name="Normal 3 6 13 2" xfId="28112"/>
    <cellStyle name="Normal 3 6 13 2 2" xfId="28113"/>
    <cellStyle name="Normal 3 6 13 2 3" xfId="28114"/>
    <cellStyle name="Normal 3 6 13 3" xfId="28115"/>
    <cellStyle name="Normal 3 6 13 3 2" xfId="28116"/>
    <cellStyle name="Normal 3 6 13 3 3" xfId="28117"/>
    <cellStyle name="Normal 3 6 13 4" xfId="28118"/>
    <cellStyle name="Normal 3 6 13 5" xfId="28119"/>
    <cellStyle name="Normal 3 6 14" xfId="28120"/>
    <cellStyle name="Normal 3 6 14 2" xfId="28121"/>
    <cellStyle name="Normal 3 6 14 2 2" xfId="28122"/>
    <cellStyle name="Normal 3 6 14 2 3" xfId="28123"/>
    <cellStyle name="Normal 3 6 14 3" xfId="28124"/>
    <cellStyle name="Normal 3 6 14 3 2" xfId="28125"/>
    <cellStyle name="Normal 3 6 14 3 3" xfId="28126"/>
    <cellStyle name="Normal 3 6 14 4" xfId="28127"/>
    <cellStyle name="Normal 3 6 14 5" xfId="28128"/>
    <cellStyle name="Normal 3 6 15" xfId="28129"/>
    <cellStyle name="Normal 3 6 15 2" xfId="28130"/>
    <cellStyle name="Normal 3 6 15 2 2" xfId="28131"/>
    <cellStyle name="Normal 3 6 15 2 3" xfId="28132"/>
    <cellStyle name="Normal 3 6 15 3" xfId="28133"/>
    <cellStyle name="Normal 3 6 15 3 2" xfId="28134"/>
    <cellStyle name="Normal 3 6 15 3 3" xfId="28135"/>
    <cellStyle name="Normal 3 6 15 4" xfId="28136"/>
    <cellStyle name="Normal 3 6 15 5" xfId="28137"/>
    <cellStyle name="Normal 3 6 16" xfId="28138"/>
    <cellStyle name="Normal 3 6 16 2" xfId="28139"/>
    <cellStyle name="Normal 3 6 16 2 2" xfId="28140"/>
    <cellStyle name="Normal 3 6 16 2 3" xfId="28141"/>
    <cellStyle name="Normal 3 6 16 3" xfId="28142"/>
    <cellStyle name="Normal 3 6 16 3 2" xfId="28143"/>
    <cellStyle name="Normal 3 6 16 3 3" xfId="28144"/>
    <cellStyle name="Normal 3 6 16 4" xfId="28145"/>
    <cellStyle name="Normal 3 6 16 5" xfId="28146"/>
    <cellStyle name="Normal 3 6 17" xfId="28147"/>
    <cellStyle name="Normal 3 6 17 2" xfId="28148"/>
    <cellStyle name="Normal 3 6 17 2 2" xfId="28149"/>
    <cellStyle name="Normal 3 6 17 2 3" xfId="28150"/>
    <cellStyle name="Normal 3 6 17 3" xfId="28151"/>
    <cellStyle name="Normal 3 6 17 3 2" xfId="28152"/>
    <cellStyle name="Normal 3 6 17 3 3" xfId="28153"/>
    <cellStyle name="Normal 3 6 17 4" xfId="28154"/>
    <cellStyle name="Normal 3 6 17 5" xfId="28155"/>
    <cellStyle name="Normal 3 6 18" xfId="28156"/>
    <cellStyle name="Normal 3 6 18 2" xfId="28157"/>
    <cellStyle name="Normal 3 6 18 2 2" xfId="28158"/>
    <cellStyle name="Normal 3 6 18 2 3" xfId="28159"/>
    <cellStyle name="Normal 3 6 18 3" xfId="28160"/>
    <cellStyle name="Normal 3 6 18 3 2" xfId="28161"/>
    <cellStyle name="Normal 3 6 18 3 3" xfId="28162"/>
    <cellStyle name="Normal 3 6 18 4" xfId="28163"/>
    <cellStyle name="Normal 3 6 18 5" xfId="28164"/>
    <cellStyle name="Normal 3 6 19" xfId="28165"/>
    <cellStyle name="Normal 3 6 19 2" xfId="28166"/>
    <cellStyle name="Normal 3 6 19 2 2" xfId="28167"/>
    <cellStyle name="Normal 3 6 19 2 3" xfId="28168"/>
    <cellStyle name="Normal 3 6 19 3" xfId="28169"/>
    <cellStyle name="Normal 3 6 19 3 2" xfId="28170"/>
    <cellStyle name="Normal 3 6 19 3 3" xfId="28171"/>
    <cellStyle name="Normal 3 6 19 4" xfId="28172"/>
    <cellStyle name="Normal 3 6 19 5" xfId="28173"/>
    <cellStyle name="Normal 3 6 2" xfId="28174"/>
    <cellStyle name="Normal 3 6 2 2" xfId="28175"/>
    <cellStyle name="Normal 3 6 2 2 2" xfId="28176"/>
    <cellStyle name="Normal 3 6 2 2 3" xfId="28177"/>
    <cellStyle name="Normal 3 6 2 3" xfId="28178"/>
    <cellStyle name="Normal 3 6 2 3 2" xfId="28179"/>
    <cellStyle name="Normal 3 6 2 3 3" xfId="28180"/>
    <cellStyle name="Normal 3 6 2 4" xfId="28181"/>
    <cellStyle name="Normal 3 6 2 5" xfId="28182"/>
    <cellStyle name="Normal 3 6 20" xfId="28183"/>
    <cellStyle name="Normal 3 6 20 2" xfId="28184"/>
    <cellStyle name="Normal 3 6 20 2 2" xfId="28185"/>
    <cellStyle name="Normal 3 6 20 2 3" xfId="28186"/>
    <cellStyle name="Normal 3 6 20 3" xfId="28187"/>
    <cellStyle name="Normal 3 6 20 3 2" xfId="28188"/>
    <cellStyle name="Normal 3 6 20 3 3" xfId="28189"/>
    <cellStyle name="Normal 3 6 20 4" xfId="28190"/>
    <cellStyle name="Normal 3 6 20 5" xfId="28191"/>
    <cellStyle name="Normal 3 6 21" xfId="28192"/>
    <cellStyle name="Normal 3 6 21 2" xfId="28193"/>
    <cellStyle name="Normal 3 6 21 2 2" xfId="28194"/>
    <cellStyle name="Normal 3 6 21 2 3" xfId="28195"/>
    <cellStyle name="Normal 3 6 21 3" xfId="28196"/>
    <cellStyle name="Normal 3 6 21 3 2" xfId="28197"/>
    <cellStyle name="Normal 3 6 21 3 3" xfId="28198"/>
    <cellStyle name="Normal 3 6 21 4" xfId="28199"/>
    <cellStyle name="Normal 3 6 21 5" xfId="28200"/>
    <cellStyle name="Normal 3 6 22" xfId="28201"/>
    <cellStyle name="Normal 3 6 22 2" xfId="28202"/>
    <cellStyle name="Normal 3 6 22 2 2" xfId="28203"/>
    <cellStyle name="Normal 3 6 22 2 3" xfId="28204"/>
    <cellStyle name="Normal 3 6 22 3" xfId="28205"/>
    <cellStyle name="Normal 3 6 22 3 2" xfId="28206"/>
    <cellStyle name="Normal 3 6 22 3 3" xfId="28207"/>
    <cellStyle name="Normal 3 6 22 4" xfId="28208"/>
    <cellStyle name="Normal 3 6 22 5" xfId="28209"/>
    <cellStyle name="Normal 3 6 23" xfId="28210"/>
    <cellStyle name="Normal 3 6 23 2" xfId="28211"/>
    <cellStyle name="Normal 3 6 23 2 2" xfId="28212"/>
    <cellStyle name="Normal 3 6 23 2 3" xfId="28213"/>
    <cellStyle name="Normal 3 6 23 3" xfId="28214"/>
    <cellStyle name="Normal 3 6 23 3 2" xfId="28215"/>
    <cellStyle name="Normal 3 6 23 3 3" xfId="28216"/>
    <cellStyle name="Normal 3 6 23 4" xfId="28217"/>
    <cellStyle name="Normal 3 6 23 5" xfId="28218"/>
    <cellStyle name="Normal 3 6 24" xfId="28219"/>
    <cellStyle name="Normal 3 6 24 10" xfId="28220"/>
    <cellStyle name="Normal 3 6 24 11" xfId="28221"/>
    <cellStyle name="Normal 3 6 24 11 2" xfId="28222"/>
    <cellStyle name="Normal 3 6 24 11 2 2" xfId="28223"/>
    <cellStyle name="Normal 3 6 24 11 2 2 2" xfId="28224"/>
    <cellStyle name="Normal 3 6 24 11 2 3" xfId="28225"/>
    <cellStyle name="Normal 3 6 24 11 2 4" xfId="28226"/>
    <cellStyle name="Normal 3 6 24 11 2 5" xfId="28227"/>
    <cellStyle name="Normal 3 6 24 11 3" xfId="28228"/>
    <cellStyle name="Normal 3 6 24 11 3 2" xfId="28229"/>
    <cellStyle name="Normal 3 6 24 11 4" xfId="28230"/>
    <cellStyle name="Normal 3 6 24 11 5" xfId="28231"/>
    <cellStyle name="Normal 3 6 24 12" xfId="28232"/>
    <cellStyle name="Normal 3 6 24 13" xfId="28233"/>
    <cellStyle name="Normal 3 6 24 14" xfId="28234"/>
    <cellStyle name="Normal 3 6 24 15" xfId="28235"/>
    <cellStyle name="Normal 3 6 24 15 2" xfId="28236"/>
    <cellStyle name="Normal 3 6 24 16" xfId="28237"/>
    <cellStyle name="Normal 3 6 24 17" xfId="28238"/>
    <cellStyle name="Normal 3 6 24 18" xfId="28239"/>
    <cellStyle name="Normal 3 6 24 2" xfId="28240"/>
    <cellStyle name="Normal 3 6 24 2 10" xfId="28241"/>
    <cellStyle name="Normal 3 6 24 2 11" xfId="28242"/>
    <cellStyle name="Normal 3 6 24 2 12" xfId="28243"/>
    <cellStyle name="Normal 3 6 24 2 13" xfId="28244"/>
    <cellStyle name="Normal 3 6 24 2 13 2" xfId="28245"/>
    <cellStyle name="Normal 3 6 24 2 14" xfId="28246"/>
    <cellStyle name="Normal 3 6 24 2 15" xfId="28247"/>
    <cellStyle name="Normal 3 6 24 2 16" xfId="28248"/>
    <cellStyle name="Normal 3 6 24 2 2" xfId="28249"/>
    <cellStyle name="Normal 3 6 24 2 2 10" xfId="28250"/>
    <cellStyle name="Normal 3 6 24 2 2 11" xfId="28251"/>
    <cellStyle name="Normal 3 6 24 2 2 12" xfId="28252"/>
    <cellStyle name="Normal 3 6 24 2 2 13" xfId="28253"/>
    <cellStyle name="Normal 3 6 24 2 2 13 2" xfId="28254"/>
    <cellStyle name="Normal 3 6 24 2 2 14" xfId="28255"/>
    <cellStyle name="Normal 3 6 24 2 2 15" xfId="28256"/>
    <cellStyle name="Normal 3 6 24 2 2 16" xfId="28257"/>
    <cellStyle name="Normal 3 6 24 2 2 2" xfId="28258"/>
    <cellStyle name="Normal 3 6 24 2 2 2 10" xfId="28259"/>
    <cellStyle name="Normal 3 6 24 2 2 2 11" xfId="28260"/>
    <cellStyle name="Normal 3 6 24 2 2 2 12" xfId="28261"/>
    <cellStyle name="Normal 3 6 24 2 2 2 12 2" xfId="28262"/>
    <cellStyle name="Normal 3 6 24 2 2 2 13" xfId="28263"/>
    <cellStyle name="Normal 3 6 24 2 2 2 14" xfId="28264"/>
    <cellStyle name="Normal 3 6 24 2 2 2 15" xfId="28265"/>
    <cellStyle name="Normal 3 6 24 2 2 2 2" xfId="28266"/>
    <cellStyle name="Normal 3 6 24 2 2 2 2 2" xfId="28267"/>
    <cellStyle name="Normal 3 6 24 2 2 2 2 2 2" xfId="28268"/>
    <cellStyle name="Normal 3 6 24 2 2 2 2 2 2 2" xfId="28269"/>
    <cellStyle name="Normal 3 6 24 2 2 2 2 2 2 2 2" xfId="28270"/>
    <cellStyle name="Normal 3 6 24 2 2 2 2 2 2 2 2 2" xfId="28271"/>
    <cellStyle name="Normal 3 6 24 2 2 2 2 2 2 2 3" xfId="28272"/>
    <cellStyle name="Normal 3 6 24 2 2 2 2 2 2 2 4" xfId="28273"/>
    <cellStyle name="Normal 3 6 24 2 2 2 2 2 2 2 5" xfId="28274"/>
    <cellStyle name="Normal 3 6 24 2 2 2 2 2 2 3" xfId="28275"/>
    <cellStyle name="Normal 3 6 24 2 2 2 2 2 2 3 2" xfId="28276"/>
    <cellStyle name="Normal 3 6 24 2 2 2 2 2 2 4" xfId="28277"/>
    <cellStyle name="Normal 3 6 24 2 2 2 2 2 2 5" xfId="28278"/>
    <cellStyle name="Normal 3 6 24 2 2 2 2 2 3" xfId="28279"/>
    <cellStyle name="Normal 3 6 24 2 2 2 2 2 4" xfId="28280"/>
    <cellStyle name="Normal 3 6 24 2 2 2 2 2 5" xfId="28281"/>
    <cellStyle name="Normal 3 6 24 2 2 2 2 2 6" xfId="28282"/>
    <cellStyle name="Normal 3 6 24 2 2 2 2 2 6 2" xfId="28283"/>
    <cellStyle name="Normal 3 6 24 2 2 2 2 2 7" xfId="28284"/>
    <cellStyle name="Normal 3 6 24 2 2 2 2 2 8" xfId="28285"/>
    <cellStyle name="Normal 3 6 24 2 2 2 2 2 9" xfId="28286"/>
    <cellStyle name="Normal 3 6 24 2 2 2 2 3" xfId="28287"/>
    <cellStyle name="Normal 3 6 24 2 2 2 2 3 2" xfId="28288"/>
    <cellStyle name="Normal 3 6 24 2 2 2 2 3 2 2" xfId="28289"/>
    <cellStyle name="Normal 3 6 24 2 2 2 2 3 2 2 2" xfId="28290"/>
    <cellStyle name="Normal 3 6 24 2 2 2 2 3 2 3" xfId="28291"/>
    <cellStyle name="Normal 3 6 24 2 2 2 2 3 2 4" xfId="28292"/>
    <cellStyle name="Normal 3 6 24 2 2 2 2 3 2 5" xfId="28293"/>
    <cellStyle name="Normal 3 6 24 2 2 2 2 3 3" xfId="28294"/>
    <cellStyle name="Normal 3 6 24 2 2 2 2 3 3 2" xfId="28295"/>
    <cellStyle name="Normal 3 6 24 2 2 2 2 3 4" xfId="28296"/>
    <cellStyle name="Normal 3 6 24 2 2 2 2 3 5" xfId="28297"/>
    <cellStyle name="Normal 3 6 24 2 2 2 2 4" xfId="28298"/>
    <cellStyle name="Normal 3 6 24 2 2 2 2 5" xfId="28299"/>
    <cellStyle name="Normal 3 6 24 2 2 2 2 6" xfId="28300"/>
    <cellStyle name="Normal 3 6 24 2 2 2 2 6 2" xfId="28301"/>
    <cellStyle name="Normal 3 6 24 2 2 2 2 7" xfId="28302"/>
    <cellStyle name="Normal 3 6 24 2 2 2 2 8" xfId="28303"/>
    <cellStyle name="Normal 3 6 24 2 2 2 2 9" xfId="28304"/>
    <cellStyle name="Normal 3 6 24 2 2 2 3" xfId="28305"/>
    <cellStyle name="Normal 3 6 24 2 2 2 3 2" xfId="28306"/>
    <cellStyle name="Normal 3 6 24 2 2 2 3 3" xfId="28307"/>
    <cellStyle name="Normal 3 6 24 2 2 2 4" xfId="28308"/>
    <cellStyle name="Normal 3 6 24 2 2 2 4 2" xfId="28309"/>
    <cellStyle name="Normal 3 6 24 2 2 2 4 3" xfId="28310"/>
    <cellStyle name="Normal 3 6 24 2 2 2 5" xfId="28311"/>
    <cellStyle name="Normal 3 6 24 2 2 2 5 2" xfId="28312"/>
    <cellStyle name="Normal 3 6 24 2 2 2 5 3" xfId="28313"/>
    <cellStyle name="Normal 3 6 24 2 2 2 6" xfId="28314"/>
    <cellStyle name="Normal 3 6 24 2 2 2 6 2" xfId="28315"/>
    <cellStyle name="Normal 3 6 24 2 2 2 6 3" xfId="28316"/>
    <cellStyle name="Normal 3 6 24 2 2 2 7" xfId="28317"/>
    <cellStyle name="Normal 3 6 24 2 2 2 7 2" xfId="28318"/>
    <cellStyle name="Normal 3 6 24 2 2 2 7 3" xfId="28319"/>
    <cellStyle name="Normal 3 6 24 2 2 2 8" xfId="28320"/>
    <cellStyle name="Normal 3 6 24 2 2 2 8 2" xfId="28321"/>
    <cellStyle name="Normal 3 6 24 2 2 2 8 2 2" xfId="28322"/>
    <cellStyle name="Normal 3 6 24 2 2 2 8 2 2 2" xfId="28323"/>
    <cellStyle name="Normal 3 6 24 2 2 2 8 2 3" xfId="28324"/>
    <cellStyle name="Normal 3 6 24 2 2 2 8 2 4" xfId="28325"/>
    <cellStyle name="Normal 3 6 24 2 2 2 8 2 5" xfId="28326"/>
    <cellStyle name="Normal 3 6 24 2 2 2 8 3" xfId="28327"/>
    <cellStyle name="Normal 3 6 24 2 2 2 8 3 2" xfId="28328"/>
    <cellStyle name="Normal 3 6 24 2 2 2 8 4" xfId="28329"/>
    <cellStyle name="Normal 3 6 24 2 2 2 8 5" xfId="28330"/>
    <cellStyle name="Normal 3 6 24 2 2 2 9" xfId="28331"/>
    <cellStyle name="Normal 3 6 24 2 2 3" xfId="28332"/>
    <cellStyle name="Normal 3 6 24 2 2 3 2" xfId="28333"/>
    <cellStyle name="Normal 3 6 24 2 2 3 3" xfId="28334"/>
    <cellStyle name="Normal 3 6 24 2 2 4" xfId="28335"/>
    <cellStyle name="Normal 3 6 24 2 2 4 2" xfId="28336"/>
    <cellStyle name="Normal 3 6 24 2 2 4 2 2" xfId="28337"/>
    <cellStyle name="Normal 3 6 24 2 2 4 2 2 2" xfId="28338"/>
    <cellStyle name="Normal 3 6 24 2 2 4 2 2 2 2" xfId="28339"/>
    <cellStyle name="Normal 3 6 24 2 2 4 2 2 2 2 2" xfId="28340"/>
    <cellStyle name="Normal 3 6 24 2 2 4 2 2 2 3" xfId="28341"/>
    <cellStyle name="Normal 3 6 24 2 2 4 2 2 2 4" xfId="28342"/>
    <cellStyle name="Normal 3 6 24 2 2 4 2 2 2 5" xfId="28343"/>
    <cellStyle name="Normal 3 6 24 2 2 4 2 2 3" xfId="28344"/>
    <cellStyle name="Normal 3 6 24 2 2 4 2 2 3 2" xfId="28345"/>
    <cellStyle name="Normal 3 6 24 2 2 4 2 2 4" xfId="28346"/>
    <cellStyle name="Normal 3 6 24 2 2 4 2 2 5" xfId="28347"/>
    <cellStyle name="Normal 3 6 24 2 2 4 2 3" xfId="28348"/>
    <cellStyle name="Normal 3 6 24 2 2 4 2 4" xfId="28349"/>
    <cellStyle name="Normal 3 6 24 2 2 4 2 5" xfId="28350"/>
    <cellStyle name="Normal 3 6 24 2 2 4 2 6" xfId="28351"/>
    <cellStyle name="Normal 3 6 24 2 2 4 2 6 2" xfId="28352"/>
    <cellStyle name="Normal 3 6 24 2 2 4 2 7" xfId="28353"/>
    <cellStyle name="Normal 3 6 24 2 2 4 2 8" xfId="28354"/>
    <cellStyle name="Normal 3 6 24 2 2 4 2 9" xfId="28355"/>
    <cellStyle name="Normal 3 6 24 2 2 4 3" xfId="28356"/>
    <cellStyle name="Normal 3 6 24 2 2 4 3 2" xfId="28357"/>
    <cellStyle name="Normal 3 6 24 2 2 4 3 2 2" xfId="28358"/>
    <cellStyle name="Normal 3 6 24 2 2 4 3 2 2 2" xfId="28359"/>
    <cellStyle name="Normal 3 6 24 2 2 4 3 2 3" xfId="28360"/>
    <cellStyle name="Normal 3 6 24 2 2 4 3 2 4" xfId="28361"/>
    <cellStyle name="Normal 3 6 24 2 2 4 3 2 5" xfId="28362"/>
    <cellStyle name="Normal 3 6 24 2 2 4 3 3" xfId="28363"/>
    <cellStyle name="Normal 3 6 24 2 2 4 3 3 2" xfId="28364"/>
    <cellStyle name="Normal 3 6 24 2 2 4 3 4" xfId="28365"/>
    <cellStyle name="Normal 3 6 24 2 2 4 3 5" xfId="28366"/>
    <cellStyle name="Normal 3 6 24 2 2 4 4" xfId="28367"/>
    <cellStyle name="Normal 3 6 24 2 2 4 5" xfId="28368"/>
    <cellStyle name="Normal 3 6 24 2 2 4 6" xfId="28369"/>
    <cellStyle name="Normal 3 6 24 2 2 4 6 2" xfId="28370"/>
    <cellStyle name="Normal 3 6 24 2 2 4 7" xfId="28371"/>
    <cellStyle name="Normal 3 6 24 2 2 4 8" xfId="28372"/>
    <cellStyle name="Normal 3 6 24 2 2 4 9" xfId="28373"/>
    <cellStyle name="Normal 3 6 24 2 2 5" xfId="28374"/>
    <cellStyle name="Normal 3 6 24 2 2 6" xfId="28375"/>
    <cellStyle name="Normal 3 6 24 2 2 7" xfId="28376"/>
    <cellStyle name="Normal 3 6 24 2 2 8" xfId="28377"/>
    <cellStyle name="Normal 3 6 24 2 2 9" xfId="28378"/>
    <cellStyle name="Normal 3 6 24 2 2 9 2" xfId="28379"/>
    <cellStyle name="Normal 3 6 24 2 2 9 2 2" xfId="28380"/>
    <cellStyle name="Normal 3 6 24 2 2 9 2 2 2" xfId="28381"/>
    <cellStyle name="Normal 3 6 24 2 2 9 2 3" xfId="28382"/>
    <cellStyle name="Normal 3 6 24 2 2 9 2 4" xfId="28383"/>
    <cellStyle name="Normal 3 6 24 2 2 9 2 5" xfId="28384"/>
    <cellStyle name="Normal 3 6 24 2 2 9 3" xfId="28385"/>
    <cellStyle name="Normal 3 6 24 2 2 9 3 2" xfId="28386"/>
    <cellStyle name="Normal 3 6 24 2 2 9 4" xfId="28387"/>
    <cellStyle name="Normal 3 6 24 2 2 9 5" xfId="28388"/>
    <cellStyle name="Normal 3 6 24 2 3" xfId="28389"/>
    <cellStyle name="Normal 3 6 24 2 3 10" xfId="28390"/>
    <cellStyle name="Normal 3 6 24 2 3 11" xfId="28391"/>
    <cellStyle name="Normal 3 6 24 2 3 12" xfId="28392"/>
    <cellStyle name="Normal 3 6 24 2 3 12 2" xfId="28393"/>
    <cellStyle name="Normal 3 6 24 2 3 13" xfId="28394"/>
    <cellStyle name="Normal 3 6 24 2 3 14" xfId="28395"/>
    <cellStyle name="Normal 3 6 24 2 3 15" xfId="28396"/>
    <cellStyle name="Normal 3 6 24 2 3 2" xfId="28397"/>
    <cellStyle name="Normal 3 6 24 2 3 2 2" xfId="28398"/>
    <cellStyle name="Normal 3 6 24 2 3 2 2 2" xfId="28399"/>
    <cellStyle name="Normal 3 6 24 2 3 2 2 2 2" xfId="28400"/>
    <cellStyle name="Normal 3 6 24 2 3 2 2 2 2 2" xfId="28401"/>
    <cellStyle name="Normal 3 6 24 2 3 2 2 2 2 2 2" xfId="28402"/>
    <cellStyle name="Normal 3 6 24 2 3 2 2 2 2 3" xfId="28403"/>
    <cellStyle name="Normal 3 6 24 2 3 2 2 2 2 4" xfId="28404"/>
    <cellStyle name="Normal 3 6 24 2 3 2 2 2 2 5" xfId="28405"/>
    <cellStyle name="Normal 3 6 24 2 3 2 2 2 3" xfId="28406"/>
    <cellStyle name="Normal 3 6 24 2 3 2 2 2 3 2" xfId="28407"/>
    <cellStyle name="Normal 3 6 24 2 3 2 2 2 4" xfId="28408"/>
    <cellStyle name="Normal 3 6 24 2 3 2 2 2 5" xfId="28409"/>
    <cellStyle name="Normal 3 6 24 2 3 2 2 3" xfId="28410"/>
    <cellStyle name="Normal 3 6 24 2 3 2 2 4" xfId="28411"/>
    <cellStyle name="Normal 3 6 24 2 3 2 2 5" xfId="28412"/>
    <cellStyle name="Normal 3 6 24 2 3 2 2 6" xfId="28413"/>
    <cellStyle name="Normal 3 6 24 2 3 2 2 6 2" xfId="28414"/>
    <cellStyle name="Normal 3 6 24 2 3 2 2 7" xfId="28415"/>
    <cellStyle name="Normal 3 6 24 2 3 2 2 8" xfId="28416"/>
    <cellStyle name="Normal 3 6 24 2 3 2 2 9" xfId="28417"/>
    <cellStyle name="Normal 3 6 24 2 3 2 3" xfId="28418"/>
    <cellStyle name="Normal 3 6 24 2 3 2 3 2" xfId="28419"/>
    <cellStyle name="Normal 3 6 24 2 3 2 3 2 2" xfId="28420"/>
    <cellStyle name="Normal 3 6 24 2 3 2 3 2 2 2" xfId="28421"/>
    <cellStyle name="Normal 3 6 24 2 3 2 3 2 3" xfId="28422"/>
    <cellStyle name="Normal 3 6 24 2 3 2 3 2 4" xfId="28423"/>
    <cellStyle name="Normal 3 6 24 2 3 2 3 2 5" xfId="28424"/>
    <cellStyle name="Normal 3 6 24 2 3 2 3 3" xfId="28425"/>
    <cellStyle name="Normal 3 6 24 2 3 2 3 3 2" xfId="28426"/>
    <cellStyle name="Normal 3 6 24 2 3 2 3 4" xfId="28427"/>
    <cellStyle name="Normal 3 6 24 2 3 2 3 5" xfId="28428"/>
    <cellStyle name="Normal 3 6 24 2 3 2 4" xfId="28429"/>
    <cellStyle name="Normal 3 6 24 2 3 2 5" xfId="28430"/>
    <cellStyle name="Normal 3 6 24 2 3 2 6" xfId="28431"/>
    <cellStyle name="Normal 3 6 24 2 3 2 6 2" xfId="28432"/>
    <cellStyle name="Normal 3 6 24 2 3 2 7" xfId="28433"/>
    <cellStyle name="Normal 3 6 24 2 3 2 8" xfId="28434"/>
    <cellStyle name="Normal 3 6 24 2 3 2 9" xfId="28435"/>
    <cellStyle name="Normal 3 6 24 2 3 3" xfId="28436"/>
    <cellStyle name="Normal 3 6 24 2 3 4" xfId="28437"/>
    <cellStyle name="Normal 3 6 24 2 3 5" xfId="28438"/>
    <cellStyle name="Normal 3 6 24 2 3 6" xfId="28439"/>
    <cellStyle name="Normal 3 6 24 2 3 7" xfId="28440"/>
    <cellStyle name="Normal 3 6 24 2 3 8" xfId="28441"/>
    <cellStyle name="Normal 3 6 24 2 3 8 2" xfId="28442"/>
    <cellStyle name="Normal 3 6 24 2 3 8 2 2" xfId="28443"/>
    <cellStyle name="Normal 3 6 24 2 3 8 2 2 2" xfId="28444"/>
    <cellStyle name="Normal 3 6 24 2 3 8 2 3" xfId="28445"/>
    <cellStyle name="Normal 3 6 24 2 3 8 2 4" xfId="28446"/>
    <cellStyle name="Normal 3 6 24 2 3 8 2 5" xfId="28447"/>
    <cellStyle name="Normal 3 6 24 2 3 8 3" xfId="28448"/>
    <cellStyle name="Normal 3 6 24 2 3 8 3 2" xfId="28449"/>
    <cellStyle name="Normal 3 6 24 2 3 8 4" xfId="28450"/>
    <cellStyle name="Normal 3 6 24 2 3 8 5" xfId="28451"/>
    <cellStyle name="Normal 3 6 24 2 3 9" xfId="28452"/>
    <cellStyle name="Normal 3 6 24 2 4" xfId="28453"/>
    <cellStyle name="Normal 3 6 24 2 4 2" xfId="28454"/>
    <cellStyle name="Normal 3 6 24 2 4 2 2" xfId="28455"/>
    <cellStyle name="Normal 3 6 24 2 4 2 2 2" xfId="28456"/>
    <cellStyle name="Normal 3 6 24 2 4 2 2 2 2" xfId="28457"/>
    <cellStyle name="Normal 3 6 24 2 4 2 2 2 2 2" xfId="28458"/>
    <cellStyle name="Normal 3 6 24 2 4 2 2 2 3" xfId="28459"/>
    <cellStyle name="Normal 3 6 24 2 4 2 2 2 4" xfId="28460"/>
    <cellStyle name="Normal 3 6 24 2 4 2 2 2 5" xfId="28461"/>
    <cellStyle name="Normal 3 6 24 2 4 2 2 3" xfId="28462"/>
    <cellStyle name="Normal 3 6 24 2 4 2 2 3 2" xfId="28463"/>
    <cellStyle name="Normal 3 6 24 2 4 2 2 4" xfId="28464"/>
    <cellStyle name="Normal 3 6 24 2 4 2 2 5" xfId="28465"/>
    <cellStyle name="Normal 3 6 24 2 4 2 3" xfId="28466"/>
    <cellStyle name="Normal 3 6 24 2 4 2 4" xfId="28467"/>
    <cellStyle name="Normal 3 6 24 2 4 2 5" xfId="28468"/>
    <cellStyle name="Normal 3 6 24 2 4 2 6" xfId="28469"/>
    <cellStyle name="Normal 3 6 24 2 4 2 6 2" xfId="28470"/>
    <cellStyle name="Normal 3 6 24 2 4 2 7" xfId="28471"/>
    <cellStyle name="Normal 3 6 24 2 4 2 8" xfId="28472"/>
    <cellStyle name="Normal 3 6 24 2 4 2 9" xfId="28473"/>
    <cellStyle name="Normal 3 6 24 2 4 3" xfId="28474"/>
    <cellStyle name="Normal 3 6 24 2 4 3 2" xfId="28475"/>
    <cellStyle name="Normal 3 6 24 2 4 3 2 2" xfId="28476"/>
    <cellStyle name="Normal 3 6 24 2 4 3 2 2 2" xfId="28477"/>
    <cellStyle name="Normal 3 6 24 2 4 3 2 3" xfId="28478"/>
    <cellStyle name="Normal 3 6 24 2 4 3 2 4" xfId="28479"/>
    <cellStyle name="Normal 3 6 24 2 4 3 2 5" xfId="28480"/>
    <cellStyle name="Normal 3 6 24 2 4 3 3" xfId="28481"/>
    <cellStyle name="Normal 3 6 24 2 4 3 3 2" xfId="28482"/>
    <cellStyle name="Normal 3 6 24 2 4 3 4" xfId="28483"/>
    <cellStyle name="Normal 3 6 24 2 4 3 5" xfId="28484"/>
    <cellStyle name="Normal 3 6 24 2 4 4" xfId="28485"/>
    <cellStyle name="Normal 3 6 24 2 4 5" xfId="28486"/>
    <cellStyle name="Normal 3 6 24 2 4 6" xfId="28487"/>
    <cellStyle name="Normal 3 6 24 2 4 6 2" xfId="28488"/>
    <cellStyle name="Normal 3 6 24 2 4 7" xfId="28489"/>
    <cellStyle name="Normal 3 6 24 2 4 8" xfId="28490"/>
    <cellStyle name="Normal 3 6 24 2 4 9" xfId="28491"/>
    <cellStyle name="Normal 3 6 24 2 5" xfId="28492"/>
    <cellStyle name="Normal 3 6 24 2 5 2" xfId="28493"/>
    <cellStyle name="Normal 3 6 24 2 5 3" xfId="28494"/>
    <cellStyle name="Normal 3 6 24 2 6" xfId="28495"/>
    <cellStyle name="Normal 3 6 24 2 6 2" xfId="28496"/>
    <cellStyle name="Normal 3 6 24 2 6 3" xfId="28497"/>
    <cellStyle name="Normal 3 6 24 2 7" xfId="28498"/>
    <cellStyle name="Normal 3 6 24 2 7 2" xfId="28499"/>
    <cellStyle name="Normal 3 6 24 2 7 3" xfId="28500"/>
    <cellStyle name="Normal 3 6 24 2 8" xfId="28501"/>
    <cellStyle name="Normal 3 6 24 2 8 2" xfId="28502"/>
    <cellStyle name="Normal 3 6 24 2 8 3" xfId="28503"/>
    <cellStyle name="Normal 3 6 24 2 9" xfId="28504"/>
    <cellStyle name="Normal 3 6 24 2 9 2" xfId="28505"/>
    <cellStyle name="Normal 3 6 24 2 9 2 2" xfId="28506"/>
    <cellStyle name="Normal 3 6 24 2 9 2 2 2" xfId="28507"/>
    <cellStyle name="Normal 3 6 24 2 9 2 3" xfId="28508"/>
    <cellStyle name="Normal 3 6 24 2 9 2 4" xfId="28509"/>
    <cellStyle name="Normal 3 6 24 2 9 2 5" xfId="28510"/>
    <cellStyle name="Normal 3 6 24 2 9 3" xfId="28511"/>
    <cellStyle name="Normal 3 6 24 2 9 3 2" xfId="28512"/>
    <cellStyle name="Normal 3 6 24 2 9 4" xfId="28513"/>
    <cellStyle name="Normal 3 6 24 2 9 5" xfId="28514"/>
    <cellStyle name="Normal 3 6 24 3" xfId="28515"/>
    <cellStyle name="Normal 3 6 24 3 2" xfId="28516"/>
    <cellStyle name="Normal 3 6 24 3 3" xfId="28517"/>
    <cellStyle name="Normal 3 6 24 4" xfId="28518"/>
    <cellStyle name="Normal 3 6 24 4 10" xfId="28519"/>
    <cellStyle name="Normal 3 6 24 4 11" xfId="28520"/>
    <cellStyle name="Normal 3 6 24 4 12" xfId="28521"/>
    <cellStyle name="Normal 3 6 24 4 12 2" xfId="28522"/>
    <cellStyle name="Normal 3 6 24 4 13" xfId="28523"/>
    <cellStyle name="Normal 3 6 24 4 14" xfId="28524"/>
    <cellStyle name="Normal 3 6 24 4 15" xfId="28525"/>
    <cellStyle name="Normal 3 6 24 4 2" xfId="28526"/>
    <cellStyle name="Normal 3 6 24 4 2 2" xfId="28527"/>
    <cellStyle name="Normal 3 6 24 4 2 2 2" xfId="28528"/>
    <cellStyle name="Normal 3 6 24 4 2 2 2 2" xfId="28529"/>
    <cellStyle name="Normal 3 6 24 4 2 2 2 2 2" xfId="28530"/>
    <cellStyle name="Normal 3 6 24 4 2 2 2 2 2 2" xfId="28531"/>
    <cellStyle name="Normal 3 6 24 4 2 2 2 2 3" xfId="28532"/>
    <cellStyle name="Normal 3 6 24 4 2 2 2 2 4" xfId="28533"/>
    <cellStyle name="Normal 3 6 24 4 2 2 2 2 5" xfId="28534"/>
    <cellStyle name="Normal 3 6 24 4 2 2 2 3" xfId="28535"/>
    <cellStyle name="Normal 3 6 24 4 2 2 2 3 2" xfId="28536"/>
    <cellStyle name="Normal 3 6 24 4 2 2 2 4" xfId="28537"/>
    <cellStyle name="Normal 3 6 24 4 2 2 2 5" xfId="28538"/>
    <cellStyle name="Normal 3 6 24 4 2 2 3" xfId="28539"/>
    <cellStyle name="Normal 3 6 24 4 2 2 4" xfId="28540"/>
    <cellStyle name="Normal 3 6 24 4 2 2 5" xfId="28541"/>
    <cellStyle name="Normal 3 6 24 4 2 2 6" xfId="28542"/>
    <cellStyle name="Normal 3 6 24 4 2 2 6 2" xfId="28543"/>
    <cellStyle name="Normal 3 6 24 4 2 2 7" xfId="28544"/>
    <cellStyle name="Normal 3 6 24 4 2 2 8" xfId="28545"/>
    <cellStyle name="Normal 3 6 24 4 2 2 9" xfId="28546"/>
    <cellStyle name="Normal 3 6 24 4 2 3" xfId="28547"/>
    <cellStyle name="Normal 3 6 24 4 2 3 2" xfId="28548"/>
    <cellStyle name="Normal 3 6 24 4 2 3 2 2" xfId="28549"/>
    <cellStyle name="Normal 3 6 24 4 2 3 2 2 2" xfId="28550"/>
    <cellStyle name="Normal 3 6 24 4 2 3 2 3" xfId="28551"/>
    <cellStyle name="Normal 3 6 24 4 2 3 2 4" xfId="28552"/>
    <cellStyle name="Normal 3 6 24 4 2 3 2 5" xfId="28553"/>
    <cellStyle name="Normal 3 6 24 4 2 3 3" xfId="28554"/>
    <cellStyle name="Normal 3 6 24 4 2 3 3 2" xfId="28555"/>
    <cellStyle name="Normal 3 6 24 4 2 3 4" xfId="28556"/>
    <cellStyle name="Normal 3 6 24 4 2 3 5" xfId="28557"/>
    <cellStyle name="Normal 3 6 24 4 2 4" xfId="28558"/>
    <cellStyle name="Normal 3 6 24 4 2 5" xfId="28559"/>
    <cellStyle name="Normal 3 6 24 4 2 6" xfId="28560"/>
    <cellStyle name="Normal 3 6 24 4 2 6 2" xfId="28561"/>
    <cellStyle name="Normal 3 6 24 4 2 7" xfId="28562"/>
    <cellStyle name="Normal 3 6 24 4 2 8" xfId="28563"/>
    <cellStyle name="Normal 3 6 24 4 2 9" xfId="28564"/>
    <cellStyle name="Normal 3 6 24 4 3" xfId="28565"/>
    <cellStyle name="Normal 3 6 24 4 3 2" xfId="28566"/>
    <cellStyle name="Normal 3 6 24 4 3 3" xfId="28567"/>
    <cellStyle name="Normal 3 6 24 4 4" xfId="28568"/>
    <cellStyle name="Normal 3 6 24 4 4 2" xfId="28569"/>
    <cellStyle name="Normal 3 6 24 4 4 3" xfId="28570"/>
    <cellStyle name="Normal 3 6 24 4 5" xfId="28571"/>
    <cellStyle name="Normal 3 6 24 4 5 2" xfId="28572"/>
    <cellStyle name="Normal 3 6 24 4 5 3" xfId="28573"/>
    <cellStyle name="Normal 3 6 24 4 6" xfId="28574"/>
    <cellStyle name="Normal 3 6 24 4 6 2" xfId="28575"/>
    <cellStyle name="Normal 3 6 24 4 6 3" xfId="28576"/>
    <cellStyle name="Normal 3 6 24 4 7" xfId="28577"/>
    <cellStyle name="Normal 3 6 24 4 7 2" xfId="28578"/>
    <cellStyle name="Normal 3 6 24 4 7 3" xfId="28579"/>
    <cellStyle name="Normal 3 6 24 4 8" xfId="28580"/>
    <cellStyle name="Normal 3 6 24 4 8 2" xfId="28581"/>
    <cellStyle name="Normal 3 6 24 4 8 2 2" xfId="28582"/>
    <cellStyle name="Normal 3 6 24 4 8 2 2 2" xfId="28583"/>
    <cellStyle name="Normal 3 6 24 4 8 2 3" xfId="28584"/>
    <cellStyle name="Normal 3 6 24 4 8 2 4" xfId="28585"/>
    <cellStyle name="Normal 3 6 24 4 8 2 5" xfId="28586"/>
    <cellStyle name="Normal 3 6 24 4 8 3" xfId="28587"/>
    <cellStyle name="Normal 3 6 24 4 8 3 2" xfId="28588"/>
    <cellStyle name="Normal 3 6 24 4 8 4" xfId="28589"/>
    <cellStyle name="Normal 3 6 24 4 8 5" xfId="28590"/>
    <cellStyle name="Normal 3 6 24 4 9" xfId="28591"/>
    <cellStyle name="Normal 3 6 24 5" xfId="28592"/>
    <cellStyle name="Normal 3 6 24 5 2" xfId="28593"/>
    <cellStyle name="Normal 3 6 24 5 3" xfId="28594"/>
    <cellStyle name="Normal 3 6 24 6" xfId="28595"/>
    <cellStyle name="Normal 3 6 24 6 2" xfId="28596"/>
    <cellStyle name="Normal 3 6 24 6 2 2" xfId="28597"/>
    <cellStyle name="Normal 3 6 24 6 2 2 2" xfId="28598"/>
    <cellStyle name="Normal 3 6 24 6 2 2 2 2" xfId="28599"/>
    <cellStyle name="Normal 3 6 24 6 2 2 2 2 2" xfId="28600"/>
    <cellStyle name="Normal 3 6 24 6 2 2 2 3" xfId="28601"/>
    <cellStyle name="Normal 3 6 24 6 2 2 2 4" xfId="28602"/>
    <cellStyle name="Normal 3 6 24 6 2 2 2 5" xfId="28603"/>
    <cellStyle name="Normal 3 6 24 6 2 2 3" xfId="28604"/>
    <cellStyle name="Normal 3 6 24 6 2 2 3 2" xfId="28605"/>
    <cellStyle name="Normal 3 6 24 6 2 2 4" xfId="28606"/>
    <cellStyle name="Normal 3 6 24 6 2 2 5" xfId="28607"/>
    <cellStyle name="Normal 3 6 24 6 2 3" xfId="28608"/>
    <cellStyle name="Normal 3 6 24 6 2 4" xfId="28609"/>
    <cellStyle name="Normal 3 6 24 6 2 5" xfId="28610"/>
    <cellStyle name="Normal 3 6 24 6 2 6" xfId="28611"/>
    <cellStyle name="Normal 3 6 24 6 2 6 2" xfId="28612"/>
    <cellStyle name="Normal 3 6 24 6 2 7" xfId="28613"/>
    <cellStyle name="Normal 3 6 24 6 2 8" xfId="28614"/>
    <cellStyle name="Normal 3 6 24 6 2 9" xfId="28615"/>
    <cellStyle name="Normal 3 6 24 6 3" xfId="28616"/>
    <cellStyle name="Normal 3 6 24 6 3 2" xfId="28617"/>
    <cellStyle name="Normal 3 6 24 6 3 2 2" xfId="28618"/>
    <cellStyle name="Normal 3 6 24 6 3 2 2 2" xfId="28619"/>
    <cellStyle name="Normal 3 6 24 6 3 2 3" xfId="28620"/>
    <cellStyle name="Normal 3 6 24 6 3 2 4" xfId="28621"/>
    <cellStyle name="Normal 3 6 24 6 3 2 5" xfId="28622"/>
    <cellStyle name="Normal 3 6 24 6 3 3" xfId="28623"/>
    <cellStyle name="Normal 3 6 24 6 3 3 2" xfId="28624"/>
    <cellStyle name="Normal 3 6 24 6 3 4" xfId="28625"/>
    <cellStyle name="Normal 3 6 24 6 3 5" xfId="28626"/>
    <cellStyle name="Normal 3 6 24 6 4" xfId="28627"/>
    <cellStyle name="Normal 3 6 24 6 5" xfId="28628"/>
    <cellStyle name="Normal 3 6 24 6 6" xfId="28629"/>
    <cellStyle name="Normal 3 6 24 6 6 2" xfId="28630"/>
    <cellStyle name="Normal 3 6 24 6 7" xfId="28631"/>
    <cellStyle name="Normal 3 6 24 6 8" xfId="28632"/>
    <cellStyle name="Normal 3 6 24 6 9" xfId="28633"/>
    <cellStyle name="Normal 3 6 24 7" xfId="28634"/>
    <cellStyle name="Normal 3 6 24 8" xfId="28635"/>
    <cellStyle name="Normal 3 6 24 9" xfId="28636"/>
    <cellStyle name="Normal 3 6 25" xfId="28637"/>
    <cellStyle name="Normal 3 6 25 2" xfId="28638"/>
    <cellStyle name="Normal 3 6 25 3" xfId="28639"/>
    <cellStyle name="Normal 3 6 26" xfId="28640"/>
    <cellStyle name="Normal 3 6 26 2" xfId="28641"/>
    <cellStyle name="Normal 3 6 26 3" xfId="28642"/>
    <cellStyle name="Normal 3 6 27" xfId="28643"/>
    <cellStyle name="Normal 3 6 27 2" xfId="28644"/>
    <cellStyle name="Normal 3 6 27 3" xfId="28645"/>
    <cellStyle name="Normal 3 6 28" xfId="28646"/>
    <cellStyle name="Normal 3 6 28 2" xfId="28647"/>
    <cellStyle name="Normal 3 6 28 3" xfId="28648"/>
    <cellStyle name="Normal 3 6 29" xfId="28649"/>
    <cellStyle name="Normal 3 6 29 2" xfId="28650"/>
    <cellStyle name="Normal 3 6 29 3" xfId="28651"/>
    <cellStyle name="Normal 3 6 3" xfId="28652"/>
    <cellStyle name="Normal 3 6 3 2" xfId="28653"/>
    <cellStyle name="Normal 3 6 3 2 2" xfId="28654"/>
    <cellStyle name="Normal 3 6 3 2 3" xfId="28655"/>
    <cellStyle name="Normal 3 6 3 3" xfId="28656"/>
    <cellStyle name="Normal 3 6 3 3 2" xfId="28657"/>
    <cellStyle name="Normal 3 6 3 3 3" xfId="28658"/>
    <cellStyle name="Normal 3 6 3 4" xfId="28659"/>
    <cellStyle name="Normal 3 6 3 5" xfId="28660"/>
    <cellStyle name="Normal 3 6 30" xfId="28661"/>
    <cellStyle name="Normal 3 6 30 10" xfId="28662"/>
    <cellStyle name="Normal 3 6 30 11" xfId="28663"/>
    <cellStyle name="Normal 3 6 30 12" xfId="28664"/>
    <cellStyle name="Normal 3 6 30 13" xfId="28665"/>
    <cellStyle name="Normal 3 6 30 13 2" xfId="28666"/>
    <cellStyle name="Normal 3 6 30 14" xfId="28667"/>
    <cellStyle name="Normal 3 6 30 15" xfId="28668"/>
    <cellStyle name="Normal 3 6 30 16" xfId="28669"/>
    <cellStyle name="Normal 3 6 30 2" xfId="28670"/>
    <cellStyle name="Normal 3 6 30 2 10" xfId="28671"/>
    <cellStyle name="Normal 3 6 30 2 11" xfId="28672"/>
    <cellStyle name="Normal 3 6 30 2 12" xfId="28673"/>
    <cellStyle name="Normal 3 6 30 2 13" xfId="28674"/>
    <cellStyle name="Normal 3 6 30 2 13 2" xfId="28675"/>
    <cellStyle name="Normal 3 6 30 2 14" xfId="28676"/>
    <cellStyle name="Normal 3 6 30 2 15" xfId="28677"/>
    <cellStyle name="Normal 3 6 30 2 16" xfId="28678"/>
    <cellStyle name="Normal 3 6 30 2 2" xfId="28679"/>
    <cellStyle name="Normal 3 6 30 2 2 10" xfId="28680"/>
    <cellStyle name="Normal 3 6 30 2 2 11" xfId="28681"/>
    <cellStyle name="Normal 3 6 30 2 2 12" xfId="28682"/>
    <cellStyle name="Normal 3 6 30 2 2 12 2" xfId="28683"/>
    <cellStyle name="Normal 3 6 30 2 2 13" xfId="28684"/>
    <cellStyle name="Normal 3 6 30 2 2 14" xfId="28685"/>
    <cellStyle name="Normal 3 6 30 2 2 15" xfId="28686"/>
    <cellStyle name="Normal 3 6 30 2 2 2" xfId="28687"/>
    <cellStyle name="Normal 3 6 30 2 2 2 2" xfId="28688"/>
    <cellStyle name="Normal 3 6 30 2 2 2 2 2" xfId="28689"/>
    <cellStyle name="Normal 3 6 30 2 2 2 2 2 2" xfId="28690"/>
    <cellStyle name="Normal 3 6 30 2 2 2 2 2 2 2" xfId="28691"/>
    <cellStyle name="Normal 3 6 30 2 2 2 2 2 2 2 2" xfId="28692"/>
    <cellStyle name="Normal 3 6 30 2 2 2 2 2 2 3" xfId="28693"/>
    <cellStyle name="Normal 3 6 30 2 2 2 2 2 2 4" xfId="28694"/>
    <cellStyle name="Normal 3 6 30 2 2 2 2 2 2 5" xfId="28695"/>
    <cellStyle name="Normal 3 6 30 2 2 2 2 2 3" xfId="28696"/>
    <cellStyle name="Normal 3 6 30 2 2 2 2 2 3 2" xfId="28697"/>
    <cellStyle name="Normal 3 6 30 2 2 2 2 2 4" xfId="28698"/>
    <cellStyle name="Normal 3 6 30 2 2 2 2 2 5" xfId="28699"/>
    <cellStyle name="Normal 3 6 30 2 2 2 2 3" xfId="28700"/>
    <cellStyle name="Normal 3 6 30 2 2 2 2 4" xfId="28701"/>
    <cellStyle name="Normal 3 6 30 2 2 2 2 5" xfId="28702"/>
    <cellStyle name="Normal 3 6 30 2 2 2 2 6" xfId="28703"/>
    <cellStyle name="Normal 3 6 30 2 2 2 2 6 2" xfId="28704"/>
    <cellStyle name="Normal 3 6 30 2 2 2 2 7" xfId="28705"/>
    <cellStyle name="Normal 3 6 30 2 2 2 2 8" xfId="28706"/>
    <cellStyle name="Normal 3 6 30 2 2 2 2 9" xfId="28707"/>
    <cellStyle name="Normal 3 6 30 2 2 2 3" xfId="28708"/>
    <cellStyle name="Normal 3 6 30 2 2 2 3 2" xfId="28709"/>
    <cellStyle name="Normal 3 6 30 2 2 2 3 2 2" xfId="28710"/>
    <cellStyle name="Normal 3 6 30 2 2 2 3 2 2 2" xfId="28711"/>
    <cellStyle name="Normal 3 6 30 2 2 2 3 2 3" xfId="28712"/>
    <cellStyle name="Normal 3 6 30 2 2 2 3 2 4" xfId="28713"/>
    <cellStyle name="Normal 3 6 30 2 2 2 3 2 5" xfId="28714"/>
    <cellStyle name="Normal 3 6 30 2 2 2 3 3" xfId="28715"/>
    <cellStyle name="Normal 3 6 30 2 2 2 3 3 2" xfId="28716"/>
    <cellStyle name="Normal 3 6 30 2 2 2 3 4" xfId="28717"/>
    <cellStyle name="Normal 3 6 30 2 2 2 3 5" xfId="28718"/>
    <cellStyle name="Normal 3 6 30 2 2 2 4" xfId="28719"/>
    <cellStyle name="Normal 3 6 30 2 2 2 5" xfId="28720"/>
    <cellStyle name="Normal 3 6 30 2 2 2 6" xfId="28721"/>
    <cellStyle name="Normal 3 6 30 2 2 2 6 2" xfId="28722"/>
    <cellStyle name="Normal 3 6 30 2 2 2 7" xfId="28723"/>
    <cellStyle name="Normal 3 6 30 2 2 2 8" xfId="28724"/>
    <cellStyle name="Normal 3 6 30 2 2 2 9" xfId="28725"/>
    <cellStyle name="Normal 3 6 30 2 2 3" xfId="28726"/>
    <cellStyle name="Normal 3 6 30 2 2 4" xfId="28727"/>
    <cellStyle name="Normal 3 6 30 2 2 5" xfId="28728"/>
    <cellStyle name="Normal 3 6 30 2 2 6" xfId="28729"/>
    <cellStyle name="Normal 3 6 30 2 2 7" xfId="28730"/>
    <cellStyle name="Normal 3 6 30 2 2 8" xfId="28731"/>
    <cellStyle name="Normal 3 6 30 2 2 8 2" xfId="28732"/>
    <cellStyle name="Normal 3 6 30 2 2 8 2 2" xfId="28733"/>
    <cellStyle name="Normal 3 6 30 2 2 8 2 2 2" xfId="28734"/>
    <cellStyle name="Normal 3 6 30 2 2 8 2 3" xfId="28735"/>
    <cellStyle name="Normal 3 6 30 2 2 8 2 4" xfId="28736"/>
    <cellStyle name="Normal 3 6 30 2 2 8 2 5" xfId="28737"/>
    <cellStyle name="Normal 3 6 30 2 2 8 3" xfId="28738"/>
    <cellStyle name="Normal 3 6 30 2 2 8 3 2" xfId="28739"/>
    <cellStyle name="Normal 3 6 30 2 2 8 4" xfId="28740"/>
    <cellStyle name="Normal 3 6 30 2 2 8 5" xfId="28741"/>
    <cellStyle name="Normal 3 6 30 2 2 9" xfId="28742"/>
    <cellStyle name="Normal 3 6 30 2 3" xfId="28743"/>
    <cellStyle name="Normal 3 6 30 2 4" xfId="28744"/>
    <cellStyle name="Normal 3 6 30 2 4 2" xfId="28745"/>
    <cellStyle name="Normal 3 6 30 2 4 2 2" xfId="28746"/>
    <cellStyle name="Normal 3 6 30 2 4 2 2 2" xfId="28747"/>
    <cellStyle name="Normal 3 6 30 2 4 2 2 2 2" xfId="28748"/>
    <cellStyle name="Normal 3 6 30 2 4 2 2 2 2 2" xfId="28749"/>
    <cellStyle name="Normal 3 6 30 2 4 2 2 2 3" xfId="28750"/>
    <cellStyle name="Normal 3 6 30 2 4 2 2 2 4" xfId="28751"/>
    <cellStyle name="Normal 3 6 30 2 4 2 2 2 5" xfId="28752"/>
    <cellStyle name="Normal 3 6 30 2 4 2 2 3" xfId="28753"/>
    <cellStyle name="Normal 3 6 30 2 4 2 2 3 2" xfId="28754"/>
    <cellStyle name="Normal 3 6 30 2 4 2 2 4" xfId="28755"/>
    <cellStyle name="Normal 3 6 30 2 4 2 2 5" xfId="28756"/>
    <cellStyle name="Normal 3 6 30 2 4 2 3" xfId="28757"/>
    <cellStyle name="Normal 3 6 30 2 4 2 4" xfId="28758"/>
    <cellStyle name="Normal 3 6 30 2 4 2 5" xfId="28759"/>
    <cellStyle name="Normal 3 6 30 2 4 2 6" xfId="28760"/>
    <cellStyle name="Normal 3 6 30 2 4 2 6 2" xfId="28761"/>
    <cellStyle name="Normal 3 6 30 2 4 2 7" xfId="28762"/>
    <cellStyle name="Normal 3 6 30 2 4 2 8" xfId="28763"/>
    <cellStyle name="Normal 3 6 30 2 4 2 9" xfId="28764"/>
    <cellStyle name="Normal 3 6 30 2 4 3" xfId="28765"/>
    <cellStyle name="Normal 3 6 30 2 4 3 2" xfId="28766"/>
    <cellStyle name="Normal 3 6 30 2 4 3 2 2" xfId="28767"/>
    <cellStyle name="Normal 3 6 30 2 4 3 2 2 2" xfId="28768"/>
    <cellStyle name="Normal 3 6 30 2 4 3 2 3" xfId="28769"/>
    <cellStyle name="Normal 3 6 30 2 4 3 2 4" xfId="28770"/>
    <cellStyle name="Normal 3 6 30 2 4 3 2 5" xfId="28771"/>
    <cellStyle name="Normal 3 6 30 2 4 3 3" xfId="28772"/>
    <cellStyle name="Normal 3 6 30 2 4 3 3 2" xfId="28773"/>
    <cellStyle name="Normal 3 6 30 2 4 3 4" xfId="28774"/>
    <cellStyle name="Normal 3 6 30 2 4 3 5" xfId="28775"/>
    <cellStyle name="Normal 3 6 30 2 4 4" xfId="28776"/>
    <cellStyle name="Normal 3 6 30 2 4 5" xfId="28777"/>
    <cellStyle name="Normal 3 6 30 2 4 6" xfId="28778"/>
    <cellStyle name="Normal 3 6 30 2 4 6 2" xfId="28779"/>
    <cellStyle name="Normal 3 6 30 2 4 7" xfId="28780"/>
    <cellStyle name="Normal 3 6 30 2 4 8" xfId="28781"/>
    <cellStyle name="Normal 3 6 30 2 4 9" xfId="28782"/>
    <cellStyle name="Normal 3 6 30 2 5" xfId="28783"/>
    <cellStyle name="Normal 3 6 30 2 5 2" xfId="28784"/>
    <cellStyle name="Normal 3 6 30 2 5 3" xfId="28785"/>
    <cellStyle name="Normal 3 6 30 2 6" xfId="28786"/>
    <cellStyle name="Normal 3 6 30 2 6 2" xfId="28787"/>
    <cellStyle name="Normal 3 6 30 2 6 3" xfId="28788"/>
    <cellStyle name="Normal 3 6 30 2 7" xfId="28789"/>
    <cellStyle name="Normal 3 6 30 2 7 2" xfId="28790"/>
    <cellStyle name="Normal 3 6 30 2 7 3" xfId="28791"/>
    <cellStyle name="Normal 3 6 30 2 8" xfId="28792"/>
    <cellStyle name="Normal 3 6 30 2 8 2" xfId="28793"/>
    <cellStyle name="Normal 3 6 30 2 8 3" xfId="28794"/>
    <cellStyle name="Normal 3 6 30 2 9" xfId="28795"/>
    <cellStyle name="Normal 3 6 30 2 9 2" xfId="28796"/>
    <cellStyle name="Normal 3 6 30 2 9 2 2" xfId="28797"/>
    <cellStyle name="Normal 3 6 30 2 9 2 2 2" xfId="28798"/>
    <cellStyle name="Normal 3 6 30 2 9 2 3" xfId="28799"/>
    <cellStyle name="Normal 3 6 30 2 9 2 4" xfId="28800"/>
    <cellStyle name="Normal 3 6 30 2 9 2 5" xfId="28801"/>
    <cellStyle name="Normal 3 6 30 2 9 3" xfId="28802"/>
    <cellStyle name="Normal 3 6 30 2 9 3 2" xfId="28803"/>
    <cellStyle name="Normal 3 6 30 2 9 4" xfId="28804"/>
    <cellStyle name="Normal 3 6 30 2 9 5" xfId="28805"/>
    <cellStyle name="Normal 3 6 30 3" xfId="28806"/>
    <cellStyle name="Normal 3 6 30 3 10" xfId="28807"/>
    <cellStyle name="Normal 3 6 30 3 11" xfId="28808"/>
    <cellStyle name="Normal 3 6 30 3 12" xfId="28809"/>
    <cellStyle name="Normal 3 6 30 3 12 2" xfId="28810"/>
    <cellStyle name="Normal 3 6 30 3 13" xfId="28811"/>
    <cellStyle name="Normal 3 6 30 3 14" xfId="28812"/>
    <cellStyle name="Normal 3 6 30 3 15" xfId="28813"/>
    <cellStyle name="Normal 3 6 30 3 2" xfId="28814"/>
    <cellStyle name="Normal 3 6 30 3 2 2" xfId="28815"/>
    <cellStyle name="Normal 3 6 30 3 2 2 2" xfId="28816"/>
    <cellStyle name="Normal 3 6 30 3 2 2 2 2" xfId="28817"/>
    <cellStyle name="Normal 3 6 30 3 2 2 2 2 2" xfId="28818"/>
    <cellStyle name="Normal 3 6 30 3 2 2 2 2 2 2" xfId="28819"/>
    <cellStyle name="Normal 3 6 30 3 2 2 2 2 3" xfId="28820"/>
    <cellStyle name="Normal 3 6 30 3 2 2 2 2 4" xfId="28821"/>
    <cellStyle name="Normal 3 6 30 3 2 2 2 2 5" xfId="28822"/>
    <cellStyle name="Normal 3 6 30 3 2 2 2 3" xfId="28823"/>
    <cellStyle name="Normal 3 6 30 3 2 2 2 3 2" xfId="28824"/>
    <cellStyle name="Normal 3 6 30 3 2 2 2 4" xfId="28825"/>
    <cellStyle name="Normal 3 6 30 3 2 2 2 5" xfId="28826"/>
    <cellStyle name="Normal 3 6 30 3 2 2 3" xfId="28827"/>
    <cellStyle name="Normal 3 6 30 3 2 2 4" xfId="28828"/>
    <cellStyle name="Normal 3 6 30 3 2 2 5" xfId="28829"/>
    <cellStyle name="Normal 3 6 30 3 2 2 6" xfId="28830"/>
    <cellStyle name="Normal 3 6 30 3 2 2 6 2" xfId="28831"/>
    <cellStyle name="Normal 3 6 30 3 2 2 7" xfId="28832"/>
    <cellStyle name="Normal 3 6 30 3 2 2 8" xfId="28833"/>
    <cellStyle name="Normal 3 6 30 3 2 2 9" xfId="28834"/>
    <cellStyle name="Normal 3 6 30 3 2 3" xfId="28835"/>
    <cellStyle name="Normal 3 6 30 3 2 3 2" xfId="28836"/>
    <cellStyle name="Normal 3 6 30 3 2 3 2 2" xfId="28837"/>
    <cellStyle name="Normal 3 6 30 3 2 3 2 2 2" xfId="28838"/>
    <cellStyle name="Normal 3 6 30 3 2 3 2 3" xfId="28839"/>
    <cellStyle name="Normal 3 6 30 3 2 3 2 4" xfId="28840"/>
    <cellStyle name="Normal 3 6 30 3 2 3 2 5" xfId="28841"/>
    <cellStyle name="Normal 3 6 30 3 2 3 3" xfId="28842"/>
    <cellStyle name="Normal 3 6 30 3 2 3 3 2" xfId="28843"/>
    <cellStyle name="Normal 3 6 30 3 2 3 4" xfId="28844"/>
    <cellStyle name="Normal 3 6 30 3 2 3 5" xfId="28845"/>
    <cellStyle name="Normal 3 6 30 3 2 4" xfId="28846"/>
    <cellStyle name="Normal 3 6 30 3 2 5" xfId="28847"/>
    <cellStyle name="Normal 3 6 30 3 2 6" xfId="28848"/>
    <cellStyle name="Normal 3 6 30 3 2 6 2" xfId="28849"/>
    <cellStyle name="Normal 3 6 30 3 2 7" xfId="28850"/>
    <cellStyle name="Normal 3 6 30 3 2 8" xfId="28851"/>
    <cellStyle name="Normal 3 6 30 3 2 9" xfId="28852"/>
    <cellStyle name="Normal 3 6 30 3 3" xfId="28853"/>
    <cellStyle name="Normal 3 6 30 3 3 2" xfId="28854"/>
    <cellStyle name="Normal 3 6 30 3 3 3" xfId="28855"/>
    <cellStyle name="Normal 3 6 30 3 4" xfId="28856"/>
    <cellStyle name="Normal 3 6 30 3 4 2" xfId="28857"/>
    <cellStyle name="Normal 3 6 30 3 4 3" xfId="28858"/>
    <cellStyle name="Normal 3 6 30 3 5" xfId="28859"/>
    <cellStyle name="Normal 3 6 30 3 5 2" xfId="28860"/>
    <cellStyle name="Normal 3 6 30 3 5 3" xfId="28861"/>
    <cellStyle name="Normal 3 6 30 3 6" xfId="28862"/>
    <cellStyle name="Normal 3 6 30 3 6 2" xfId="28863"/>
    <cellStyle name="Normal 3 6 30 3 6 3" xfId="28864"/>
    <cellStyle name="Normal 3 6 30 3 7" xfId="28865"/>
    <cellStyle name="Normal 3 6 30 3 7 2" xfId="28866"/>
    <cellStyle name="Normal 3 6 30 3 7 3" xfId="28867"/>
    <cellStyle name="Normal 3 6 30 3 8" xfId="28868"/>
    <cellStyle name="Normal 3 6 30 3 8 2" xfId="28869"/>
    <cellStyle name="Normal 3 6 30 3 8 2 2" xfId="28870"/>
    <cellStyle name="Normal 3 6 30 3 8 2 2 2" xfId="28871"/>
    <cellStyle name="Normal 3 6 30 3 8 2 3" xfId="28872"/>
    <cellStyle name="Normal 3 6 30 3 8 2 4" xfId="28873"/>
    <cellStyle name="Normal 3 6 30 3 8 2 5" xfId="28874"/>
    <cellStyle name="Normal 3 6 30 3 8 3" xfId="28875"/>
    <cellStyle name="Normal 3 6 30 3 8 3 2" xfId="28876"/>
    <cellStyle name="Normal 3 6 30 3 8 4" xfId="28877"/>
    <cellStyle name="Normal 3 6 30 3 8 5" xfId="28878"/>
    <cellStyle name="Normal 3 6 30 3 9" xfId="28879"/>
    <cellStyle name="Normal 3 6 30 4" xfId="28880"/>
    <cellStyle name="Normal 3 6 30 4 2" xfId="28881"/>
    <cellStyle name="Normal 3 6 30 4 2 2" xfId="28882"/>
    <cellStyle name="Normal 3 6 30 4 2 2 2" xfId="28883"/>
    <cellStyle name="Normal 3 6 30 4 2 2 2 2" xfId="28884"/>
    <cellStyle name="Normal 3 6 30 4 2 2 2 2 2" xfId="28885"/>
    <cellStyle name="Normal 3 6 30 4 2 2 2 3" xfId="28886"/>
    <cellStyle name="Normal 3 6 30 4 2 2 2 4" xfId="28887"/>
    <cellStyle name="Normal 3 6 30 4 2 2 2 5" xfId="28888"/>
    <cellStyle name="Normal 3 6 30 4 2 2 3" xfId="28889"/>
    <cellStyle name="Normal 3 6 30 4 2 2 3 2" xfId="28890"/>
    <cellStyle name="Normal 3 6 30 4 2 2 4" xfId="28891"/>
    <cellStyle name="Normal 3 6 30 4 2 2 5" xfId="28892"/>
    <cellStyle name="Normal 3 6 30 4 2 3" xfId="28893"/>
    <cellStyle name="Normal 3 6 30 4 2 4" xfId="28894"/>
    <cellStyle name="Normal 3 6 30 4 2 5" xfId="28895"/>
    <cellStyle name="Normal 3 6 30 4 2 6" xfId="28896"/>
    <cellStyle name="Normal 3 6 30 4 2 6 2" xfId="28897"/>
    <cellStyle name="Normal 3 6 30 4 2 7" xfId="28898"/>
    <cellStyle name="Normal 3 6 30 4 2 8" xfId="28899"/>
    <cellStyle name="Normal 3 6 30 4 2 9" xfId="28900"/>
    <cellStyle name="Normal 3 6 30 4 3" xfId="28901"/>
    <cellStyle name="Normal 3 6 30 4 3 2" xfId="28902"/>
    <cellStyle name="Normal 3 6 30 4 3 2 2" xfId="28903"/>
    <cellStyle name="Normal 3 6 30 4 3 2 2 2" xfId="28904"/>
    <cellStyle name="Normal 3 6 30 4 3 2 3" xfId="28905"/>
    <cellStyle name="Normal 3 6 30 4 3 2 4" xfId="28906"/>
    <cellStyle name="Normal 3 6 30 4 3 2 5" xfId="28907"/>
    <cellStyle name="Normal 3 6 30 4 3 3" xfId="28908"/>
    <cellStyle name="Normal 3 6 30 4 3 3 2" xfId="28909"/>
    <cellStyle name="Normal 3 6 30 4 3 4" xfId="28910"/>
    <cellStyle name="Normal 3 6 30 4 3 5" xfId="28911"/>
    <cellStyle name="Normal 3 6 30 4 4" xfId="28912"/>
    <cellStyle name="Normal 3 6 30 4 5" xfId="28913"/>
    <cellStyle name="Normal 3 6 30 4 6" xfId="28914"/>
    <cellStyle name="Normal 3 6 30 4 6 2" xfId="28915"/>
    <cellStyle name="Normal 3 6 30 4 7" xfId="28916"/>
    <cellStyle name="Normal 3 6 30 4 8" xfId="28917"/>
    <cellStyle name="Normal 3 6 30 4 9" xfId="28918"/>
    <cellStyle name="Normal 3 6 30 5" xfId="28919"/>
    <cellStyle name="Normal 3 6 30 6" xfId="28920"/>
    <cellStyle name="Normal 3 6 30 7" xfId="28921"/>
    <cellStyle name="Normal 3 6 30 8" xfId="28922"/>
    <cellStyle name="Normal 3 6 30 9" xfId="28923"/>
    <cellStyle name="Normal 3 6 30 9 2" xfId="28924"/>
    <cellStyle name="Normal 3 6 30 9 2 2" xfId="28925"/>
    <cellStyle name="Normal 3 6 30 9 2 2 2" xfId="28926"/>
    <cellStyle name="Normal 3 6 30 9 2 3" xfId="28927"/>
    <cellStyle name="Normal 3 6 30 9 2 4" xfId="28928"/>
    <cellStyle name="Normal 3 6 30 9 2 5" xfId="28929"/>
    <cellStyle name="Normal 3 6 30 9 3" xfId="28930"/>
    <cellStyle name="Normal 3 6 30 9 3 2" xfId="28931"/>
    <cellStyle name="Normal 3 6 30 9 4" xfId="28932"/>
    <cellStyle name="Normal 3 6 30 9 5" xfId="28933"/>
    <cellStyle name="Normal 3 6 31" xfId="28934"/>
    <cellStyle name="Normal 3 6 31 10" xfId="28935"/>
    <cellStyle name="Normal 3 6 31 11" xfId="28936"/>
    <cellStyle name="Normal 3 6 31 12" xfId="28937"/>
    <cellStyle name="Normal 3 6 31 12 2" xfId="28938"/>
    <cellStyle name="Normal 3 6 31 13" xfId="28939"/>
    <cellStyle name="Normal 3 6 31 14" xfId="28940"/>
    <cellStyle name="Normal 3 6 31 15" xfId="28941"/>
    <cellStyle name="Normal 3 6 31 2" xfId="28942"/>
    <cellStyle name="Normal 3 6 31 2 2" xfId="28943"/>
    <cellStyle name="Normal 3 6 31 2 2 2" xfId="28944"/>
    <cellStyle name="Normal 3 6 31 2 2 2 2" xfId="28945"/>
    <cellStyle name="Normal 3 6 31 2 2 2 2 2" xfId="28946"/>
    <cellStyle name="Normal 3 6 31 2 2 2 2 2 2" xfId="28947"/>
    <cellStyle name="Normal 3 6 31 2 2 2 2 3" xfId="28948"/>
    <cellStyle name="Normal 3 6 31 2 2 2 2 4" xfId="28949"/>
    <cellStyle name="Normal 3 6 31 2 2 2 2 5" xfId="28950"/>
    <cellStyle name="Normal 3 6 31 2 2 2 3" xfId="28951"/>
    <cellStyle name="Normal 3 6 31 2 2 2 3 2" xfId="28952"/>
    <cellStyle name="Normal 3 6 31 2 2 2 4" xfId="28953"/>
    <cellStyle name="Normal 3 6 31 2 2 2 5" xfId="28954"/>
    <cellStyle name="Normal 3 6 31 2 2 3" xfId="28955"/>
    <cellStyle name="Normal 3 6 31 2 2 4" xfId="28956"/>
    <cellStyle name="Normal 3 6 31 2 2 5" xfId="28957"/>
    <cellStyle name="Normal 3 6 31 2 2 6" xfId="28958"/>
    <cellStyle name="Normal 3 6 31 2 2 6 2" xfId="28959"/>
    <cellStyle name="Normal 3 6 31 2 2 7" xfId="28960"/>
    <cellStyle name="Normal 3 6 31 2 2 8" xfId="28961"/>
    <cellStyle name="Normal 3 6 31 2 2 9" xfId="28962"/>
    <cellStyle name="Normal 3 6 31 2 3" xfId="28963"/>
    <cellStyle name="Normal 3 6 31 2 3 2" xfId="28964"/>
    <cellStyle name="Normal 3 6 31 2 3 2 2" xfId="28965"/>
    <cellStyle name="Normal 3 6 31 2 3 2 2 2" xfId="28966"/>
    <cellStyle name="Normal 3 6 31 2 3 2 3" xfId="28967"/>
    <cellStyle name="Normal 3 6 31 2 3 2 4" xfId="28968"/>
    <cellStyle name="Normal 3 6 31 2 3 2 5" xfId="28969"/>
    <cellStyle name="Normal 3 6 31 2 3 3" xfId="28970"/>
    <cellStyle name="Normal 3 6 31 2 3 3 2" xfId="28971"/>
    <cellStyle name="Normal 3 6 31 2 3 4" xfId="28972"/>
    <cellStyle name="Normal 3 6 31 2 3 5" xfId="28973"/>
    <cellStyle name="Normal 3 6 31 2 4" xfId="28974"/>
    <cellStyle name="Normal 3 6 31 2 5" xfId="28975"/>
    <cellStyle name="Normal 3 6 31 2 6" xfId="28976"/>
    <cellStyle name="Normal 3 6 31 2 6 2" xfId="28977"/>
    <cellStyle name="Normal 3 6 31 2 7" xfId="28978"/>
    <cellStyle name="Normal 3 6 31 2 8" xfId="28979"/>
    <cellStyle name="Normal 3 6 31 2 9" xfId="28980"/>
    <cellStyle name="Normal 3 6 31 3" xfId="28981"/>
    <cellStyle name="Normal 3 6 31 4" xfId="28982"/>
    <cellStyle name="Normal 3 6 31 5" xfId="28983"/>
    <cellStyle name="Normal 3 6 31 6" xfId="28984"/>
    <cellStyle name="Normal 3 6 31 7" xfId="28985"/>
    <cellStyle name="Normal 3 6 31 8" xfId="28986"/>
    <cellStyle name="Normal 3 6 31 8 2" xfId="28987"/>
    <cellStyle name="Normal 3 6 31 8 2 2" xfId="28988"/>
    <cellStyle name="Normal 3 6 31 8 2 2 2" xfId="28989"/>
    <cellStyle name="Normal 3 6 31 8 2 3" xfId="28990"/>
    <cellStyle name="Normal 3 6 31 8 2 4" xfId="28991"/>
    <cellStyle name="Normal 3 6 31 8 2 5" xfId="28992"/>
    <cellStyle name="Normal 3 6 31 8 3" xfId="28993"/>
    <cellStyle name="Normal 3 6 31 8 3 2" xfId="28994"/>
    <cellStyle name="Normal 3 6 31 8 4" xfId="28995"/>
    <cellStyle name="Normal 3 6 31 8 5" xfId="28996"/>
    <cellStyle name="Normal 3 6 31 9" xfId="28997"/>
    <cellStyle name="Normal 3 6 32" xfId="28998"/>
    <cellStyle name="Normal 3 6 33" xfId="28999"/>
    <cellStyle name="Normal 3 6 33 2" xfId="29000"/>
    <cellStyle name="Normal 3 6 33 2 2" xfId="29001"/>
    <cellStyle name="Normal 3 6 33 2 2 2" xfId="29002"/>
    <cellStyle name="Normal 3 6 33 2 2 2 2" xfId="29003"/>
    <cellStyle name="Normal 3 6 33 2 2 2 2 2" xfId="29004"/>
    <cellStyle name="Normal 3 6 33 2 2 2 3" xfId="29005"/>
    <cellStyle name="Normal 3 6 33 2 2 2 4" xfId="29006"/>
    <cellStyle name="Normal 3 6 33 2 2 2 5" xfId="29007"/>
    <cellStyle name="Normal 3 6 33 2 2 3" xfId="29008"/>
    <cellStyle name="Normal 3 6 33 2 2 3 2" xfId="29009"/>
    <cellStyle name="Normal 3 6 33 2 2 4" xfId="29010"/>
    <cellStyle name="Normal 3 6 33 2 2 5" xfId="29011"/>
    <cellStyle name="Normal 3 6 33 2 3" xfId="29012"/>
    <cellStyle name="Normal 3 6 33 2 4" xfId="29013"/>
    <cellStyle name="Normal 3 6 33 2 5" xfId="29014"/>
    <cellStyle name="Normal 3 6 33 2 6" xfId="29015"/>
    <cellStyle name="Normal 3 6 33 2 6 2" xfId="29016"/>
    <cellStyle name="Normal 3 6 33 2 7" xfId="29017"/>
    <cellStyle name="Normal 3 6 33 2 8" xfId="29018"/>
    <cellStyle name="Normal 3 6 33 2 9" xfId="29019"/>
    <cellStyle name="Normal 3 6 33 3" xfId="29020"/>
    <cellStyle name="Normal 3 6 33 3 2" xfId="29021"/>
    <cellStyle name="Normal 3 6 33 3 2 2" xfId="29022"/>
    <cellStyle name="Normal 3 6 33 3 2 2 2" xfId="29023"/>
    <cellStyle name="Normal 3 6 33 3 2 3" xfId="29024"/>
    <cellStyle name="Normal 3 6 33 3 2 4" xfId="29025"/>
    <cellStyle name="Normal 3 6 33 3 2 5" xfId="29026"/>
    <cellStyle name="Normal 3 6 33 3 3" xfId="29027"/>
    <cellStyle name="Normal 3 6 33 3 3 2" xfId="29028"/>
    <cellStyle name="Normal 3 6 33 3 4" xfId="29029"/>
    <cellStyle name="Normal 3 6 33 3 5" xfId="29030"/>
    <cellStyle name="Normal 3 6 33 4" xfId="29031"/>
    <cellStyle name="Normal 3 6 33 5" xfId="29032"/>
    <cellStyle name="Normal 3 6 33 6" xfId="29033"/>
    <cellStyle name="Normal 3 6 33 6 2" xfId="29034"/>
    <cellStyle name="Normal 3 6 33 7" xfId="29035"/>
    <cellStyle name="Normal 3 6 33 8" xfId="29036"/>
    <cellStyle name="Normal 3 6 33 9" xfId="29037"/>
    <cellStyle name="Normal 3 6 34" xfId="29038"/>
    <cellStyle name="Normal 3 6 34 2" xfId="29039"/>
    <cellStyle name="Normal 3 6 34 3" xfId="29040"/>
    <cellStyle name="Normal 3 6 35" xfId="29041"/>
    <cellStyle name="Normal 3 6 35 2" xfId="29042"/>
    <cellStyle name="Normal 3 6 35 3" xfId="29043"/>
    <cellStyle name="Normal 3 6 36" xfId="29044"/>
    <cellStyle name="Normal 3 6 36 2" xfId="29045"/>
    <cellStyle name="Normal 3 6 36 3" xfId="29046"/>
    <cellStyle name="Normal 3 6 37" xfId="29047"/>
    <cellStyle name="Normal 3 6 37 2" xfId="29048"/>
    <cellStyle name="Normal 3 6 37 3" xfId="29049"/>
    <cellStyle name="Normal 3 6 38" xfId="29050"/>
    <cellStyle name="Normal 3 6 38 2" xfId="29051"/>
    <cellStyle name="Normal 3 6 38 2 2" xfId="29052"/>
    <cellStyle name="Normal 3 6 38 2 2 2" xfId="29053"/>
    <cellStyle name="Normal 3 6 38 2 3" xfId="29054"/>
    <cellStyle name="Normal 3 6 38 2 4" xfId="29055"/>
    <cellStyle name="Normal 3 6 38 2 5" xfId="29056"/>
    <cellStyle name="Normal 3 6 38 3" xfId="29057"/>
    <cellStyle name="Normal 3 6 38 3 2" xfId="29058"/>
    <cellStyle name="Normal 3 6 38 4" xfId="29059"/>
    <cellStyle name="Normal 3 6 38 5" xfId="29060"/>
    <cellStyle name="Normal 3 6 39" xfId="29061"/>
    <cellStyle name="Normal 3 6 4" xfId="29062"/>
    <cellStyle name="Normal 3 6 4 2" xfId="29063"/>
    <cellStyle name="Normal 3 6 4 2 2" xfId="29064"/>
    <cellStyle name="Normal 3 6 4 2 3" xfId="29065"/>
    <cellStyle name="Normal 3 6 4 3" xfId="29066"/>
    <cellStyle name="Normal 3 6 4 3 2" xfId="29067"/>
    <cellStyle name="Normal 3 6 4 3 3" xfId="29068"/>
    <cellStyle name="Normal 3 6 4 4" xfId="29069"/>
    <cellStyle name="Normal 3 6 4 5" xfId="29070"/>
    <cellStyle name="Normal 3 6 40" xfId="29071"/>
    <cellStyle name="Normal 3 6 41" xfId="29072"/>
    <cellStyle name="Normal 3 6 42" xfId="29073"/>
    <cellStyle name="Normal 3 6 43" xfId="29074"/>
    <cellStyle name="Normal 3 6 44" xfId="29075"/>
    <cellStyle name="Normal 3 6 45" xfId="29076"/>
    <cellStyle name="Normal 3 6 46" xfId="29077"/>
    <cellStyle name="Normal 3 6 47" xfId="29078"/>
    <cellStyle name="Normal 3 6 48" xfId="29079"/>
    <cellStyle name="Normal 3 6 49" xfId="29080"/>
    <cellStyle name="Normal 3 6 5" xfId="29081"/>
    <cellStyle name="Normal 3 6 5 2" xfId="29082"/>
    <cellStyle name="Normal 3 6 5 2 2" xfId="29083"/>
    <cellStyle name="Normal 3 6 5 2 3" xfId="29084"/>
    <cellStyle name="Normal 3 6 5 3" xfId="29085"/>
    <cellStyle name="Normal 3 6 5 3 2" xfId="29086"/>
    <cellStyle name="Normal 3 6 5 3 3" xfId="29087"/>
    <cellStyle name="Normal 3 6 5 4" xfId="29088"/>
    <cellStyle name="Normal 3 6 5 5" xfId="29089"/>
    <cellStyle name="Normal 3 6 50" xfId="29090"/>
    <cellStyle name="Normal 3 6 51" xfId="29091"/>
    <cellStyle name="Normal 3 6 52" xfId="29092"/>
    <cellStyle name="Normal 3 6 53" xfId="29093"/>
    <cellStyle name="Normal 3 6 54" xfId="29094"/>
    <cellStyle name="Normal 3 6 55" xfId="29095"/>
    <cellStyle name="Normal 3 6 56" xfId="29096"/>
    <cellStyle name="Normal 3 6 57" xfId="29097"/>
    <cellStyle name="Normal 3 6 58" xfId="29098"/>
    <cellStyle name="Normal 3 6 59" xfId="29099"/>
    <cellStyle name="Normal 3 6 6" xfId="29100"/>
    <cellStyle name="Normal 3 6 6 2" xfId="29101"/>
    <cellStyle name="Normal 3 6 6 2 2" xfId="29102"/>
    <cellStyle name="Normal 3 6 6 2 3" xfId="29103"/>
    <cellStyle name="Normal 3 6 6 3" xfId="29104"/>
    <cellStyle name="Normal 3 6 6 3 2" xfId="29105"/>
    <cellStyle name="Normal 3 6 6 3 3" xfId="29106"/>
    <cellStyle name="Normal 3 6 6 4" xfId="29107"/>
    <cellStyle name="Normal 3 6 6 5" xfId="29108"/>
    <cellStyle name="Normal 3 6 60" xfId="29109"/>
    <cellStyle name="Normal 3 6 61" xfId="29110"/>
    <cellStyle name="Normal 3 6 62" xfId="29111"/>
    <cellStyle name="Normal 3 6 63" xfId="29112"/>
    <cellStyle name="Normal 3 6 64" xfId="29113"/>
    <cellStyle name="Normal 3 6 65" xfId="29114"/>
    <cellStyle name="Normal 3 6 66" xfId="29115"/>
    <cellStyle name="Normal 3 6 67" xfId="29116"/>
    <cellStyle name="Normal 3 6 68" xfId="29117"/>
    <cellStyle name="Normal 3 6 69" xfId="29118"/>
    <cellStyle name="Normal 3 6 7" xfId="29119"/>
    <cellStyle name="Normal 3 6 7 2" xfId="29120"/>
    <cellStyle name="Normal 3 6 7 2 2" xfId="29121"/>
    <cellStyle name="Normal 3 6 7 2 3" xfId="29122"/>
    <cellStyle name="Normal 3 6 7 3" xfId="29123"/>
    <cellStyle name="Normal 3 6 7 3 2" xfId="29124"/>
    <cellStyle name="Normal 3 6 7 3 3" xfId="29125"/>
    <cellStyle name="Normal 3 6 7 4" xfId="29126"/>
    <cellStyle name="Normal 3 6 7 5" xfId="29127"/>
    <cellStyle name="Normal 3 6 70" xfId="29128"/>
    <cellStyle name="Normal 3 6 71" xfId="29129"/>
    <cellStyle name="Normal 3 6 72" xfId="29130"/>
    <cellStyle name="Normal 3 6 73" xfId="29131"/>
    <cellStyle name="Normal 3 6 74" xfId="29132"/>
    <cellStyle name="Normal 3 6 75" xfId="29133"/>
    <cellStyle name="Normal 3 6 76" xfId="29134"/>
    <cellStyle name="Normal 3 6 77" xfId="29135"/>
    <cellStyle name="Normal 3 6 78" xfId="29136"/>
    <cellStyle name="Normal 3 6 79" xfId="29137"/>
    <cellStyle name="Normal 3 6 79 2" xfId="29138"/>
    <cellStyle name="Normal 3 6 8" xfId="29139"/>
    <cellStyle name="Normal 3 6 8 2" xfId="29140"/>
    <cellStyle name="Normal 3 6 8 2 2" xfId="29141"/>
    <cellStyle name="Normal 3 6 8 2 3" xfId="29142"/>
    <cellStyle name="Normal 3 6 8 3" xfId="29143"/>
    <cellStyle name="Normal 3 6 8 3 2" xfId="29144"/>
    <cellStyle name="Normal 3 6 8 3 3" xfId="29145"/>
    <cellStyle name="Normal 3 6 8 4" xfId="29146"/>
    <cellStyle name="Normal 3 6 8 5" xfId="29147"/>
    <cellStyle name="Normal 3 6 80" xfId="29148"/>
    <cellStyle name="Normal 3 6 81" xfId="29149"/>
    <cellStyle name="Normal 3 6 82" xfId="29150"/>
    <cellStyle name="Normal 3 6 9" xfId="29151"/>
    <cellStyle name="Normal 3 6 9 2" xfId="29152"/>
    <cellStyle name="Normal 3 6 9 2 2" xfId="29153"/>
    <cellStyle name="Normal 3 6 9 2 3" xfId="29154"/>
    <cellStyle name="Normal 3 6 9 3" xfId="29155"/>
    <cellStyle name="Normal 3 6 9 3 2" xfId="29156"/>
    <cellStyle name="Normal 3 6 9 3 3" xfId="29157"/>
    <cellStyle name="Normal 3 6 9 4" xfId="29158"/>
    <cellStyle name="Normal 3 6 9 5" xfId="29159"/>
    <cellStyle name="Normal 3 60" xfId="29160"/>
    <cellStyle name="Normal 3 60 2" xfId="29161"/>
    <cellStyle name="Normal 3 60 2 2" xfId="29162"/>
    <cellStyle name="Normal 3 60 2 3" xfId="29163"/>
    <cellStyle name="Normal 3 60 3" xfId="29164"/>
    <cellStyle name="Normal 3 60 3 2" xfId="29165"/>
    <cellStyle name="Normal 3 60 3 3" xfId="29166"/>
    <cellStyle name="Normal 3 60 4" xfId="29167"/>
    <cellStyle name="Normal 3 60 5" xfId="29168"/>
    <cellStyle name="Normal 3 61" xfId="29169"/>
    <cellStyle name="Normal 3 61 2" xfId="29170"/>
    <cellStyle name="Normal 3 61 2 2" xfId="29171"/>
    <cellStyle name="Normal 3 61 2 3" xfId="29172"/>
    <cellStyle name="Normal 3 61 3" xfId="29173"/>
    <cellStyle name="Normal 3 61 3 2" xfId="29174"/>
    <cellStyle name="Normal 3 61 3 3" xfId="29175"/>
    <cellStyle name="Normal 3 61 4" xfId="29176"/>
    <cellStyle name="Normal 3 61 5" xfId="29177"/>
    <cellStyle name="Normal 3 62" xfId="29178"/>
    <cellStyle name="Normal 3 62 2" xfId="29179"/>
    <cellStyle name="Normal 3 62 2 2" xfId="29180"/>
    <cellStyle name="Normal 3 62 2 3" xfId="29181"/>
    <cellStyle name="Normal 3 62 3" xfId="29182"/>
    <cellStyle name="Normal 3 62 3 2" xfId="29183"/>
    <cellStyle name="Normal 3 62 3 3" xfId="29184"/>
    <cellStyle name="Normal 3 62 4" xfId="29185"/>
    <cellStyle name="Normal 3 62 5" xfId="29186"/>
    <cellStyle name="Normal 3 63" xfId="29187"/>
    <cellStyle name="Normal 3 63 2" xfId="29188"/>
    <cellStyle name="Normal 3 63 2 2" xfId="29189"/>
    <cellStyle name="Normal 3 63 2 3" xfId="29190"/>
    <cellStyle name="Normal 3 63 3" xfId="29191"/>
    <cellStyle name="Normal 3 63 3 2" xfId="29192"/>
    <cellStyle name="Normal 3 63 3 3" xfId="29193"/>
    <cellStyle name="Normal 3 63 4" xfId="29194"/>
    <cellStyle name="Normal 3 63 5" xfId="29195"/>
    <cellStyle name="Normal 3 64" xfId="29196"/>
    <cellStyle name="Normal 3 64 2" xfId="29197"/>
    <cellStyle name="Normal 3 64 2 2" xfId="29198"/>
    <cellStyle name="Normal 3 64 2 3" xfId="29199"/>
    <cellStyle name="Normal 3 64 3" xfId="29200"/>
    <cellStyle name="Normal 3 64 3 2" xfId="29201"/>
    <cellStyle name="Normal 3 64 3 3" xfId="29202"/>
    <cellStyle name="Normal 3 64 4" xfId="29203"/>
    <cellStyle name="Normal 3 64 5" xfId="29204"/>
    <cellStyle name="Normal 3 65" xfId="29205"/>
    <cellStyle name="Normal 3 65 2" xfId="29206"/>
    <cellStyle name="Normal 3 65 2 2" xfId="29207"/>
    <cellStyle name="Normal 3 65 2 3" xfId="29208"/>
    <cellStyle name="Normal 3 65 3" xfId="29209"/>
    <cellStyle name="Normal 3 65 3 2" xfId="29210"/>
    <cellStyle name="Normal 3 65 3 3" xfId="29211"/>
    <cellStyle name="Normal 3 65 4" xfId="29212"/>
    <cellStyle name="Normal 3 65 5" xfId="29213"/>
    <cellStyle name="Normal 3 66" xfId="29214"/>
    <cellStyle name="Normal 3 66 10" xfId="29215"/>
    <cellStyle name="Normal 3 66 11" xfId="29216"/>
    <cellStyle name="Normal 3 66 12" xfId="29217"/>
    <cellStyle name="Normal 3 66 12 2" xfId="29218"/>
    <cellStyle name="Normal 3 66 12 2 2" xfId="29219"/>
    <cellStyle name="Normal 3 66 12 2 2 2" xfId="29220"/>
    <cellStyle name="Normal 3 66 12 2 3" xfId="29221"/>
    <cellStyle name="Normal 3 66 12 2 4" xfId="29222"/>
    <cellStyle name="Normal 3 66 12 2 5" xfId="29223"/>
    <cellStyle name="Normal 3 66 12 3" xfId="29224"/>
    <cellStyle name="Normal 3 66 12 3 2" xfId="29225"/>
    <cellStyle name="Normal 3 66 12 4" xfId="29226"/>
    <cellStyle name="Normal 3 66 12 5" xfId="29227"/>
    <cellStyle name="Normal 3 66 13" xfId="29228"/>
    <cellStyle name="Normal 3 66 14" xfId="29229"/>
    <cellStyle name="Normal 3 66 15" xfId="29230"/>
    <cellStyle name="Normal 3 66 16" xfId="29231"/>
    <cellStyle name="Normal 3 66 16 2" xfId="29232"/>
    <cellStyle name="Normal 3 66 17" xfId="29233"/>
    <cellStyle name="Normal 3 66 18" xfId="29234"/>
    <cellStyle name="Normal 3 66 19" xfId="29235"/>
    <cellStyle name="Normal 3 66 2" xfId="29236"/>
    <cellStyle name="Normal 3 66 2 2" xfId="29237"/>
    <cellStyle name="Normal 3 66 2 3" xfId="29238"/>
    <cellStyle name="Normal 3 66 3" xfId="29239"/>
    <cellStyle name="Normal 3 66 3 2" xfId="29240"/>
    <cellStyle name="Normal 3 66 3 3" xfId="29241"/>
    <cellStyle name="Normal 3 66 4" xfId="29242"/>
    <cellStyle name="Normal 3 66 4 10" xfId="29243"/>
    <cellStyle name="Normal 3 66 4 11" xfId="29244"/>
    <cellStyle name="Normal 3 66 4 12" xfId="29245"/>
    <cellStyle name="Normal 3 66 4 13" xfId="29246"/>
    <cellStyle name="Normal 3 66 4 13 2" xfId="29247"/>
    <cellStyle name="Normal 3 66 4 14" xfId="29248"/>
    <cellStyle name="Normal 3 66 4 15" xfId="29249"/>
    <cellStyle name="Normal 3 66 4 16" xfId="29250"/>
    <cellStyle name="Normal 3 66 4 2" xfId="29251"/>
    <cellStyle name="Normal 3 66 4 2 10" xfId="29252"/>
    <cellStyle name="Normal 3 66 4 2 11" xfId="29253"/>
    <cellStyle name="Normal 3 66 4 2 12" xfId="29254"/>
    <cellStyle name="Normal 3 66 4 2 13" xfId="29255"/>
    <cellStyle name="Normal 3 66 4 2 13 2" xfId="29256"/>
    <cellStyle name="Normal 3 66 4 2 14" xfId="29257"/>
    <cellStyle name="Normal 3 66 4 2 15" xfId="29258"/>
    <cellStyle name="Normal 3 66 4 2 16" xfId="29259"/>
    <cellStyle name="Normal 3 66 4 2 2" xfId="29260"/>
    <cellStyle name="Normal 3 66 4 2 2 10" xfId="29261"/>
    <cellStyle name="Normal 3 66 4 2 2 11" xfId="29262"/>
    <cellStyle name="Normal 3 66 4 2 2 12" xfId="29263"/>
    <cellStyle name="Normal 3 66 4 2 2 12 2" xfId="29264"/>
    <cellStyle name="Normal 3 66 4 2 2 13" xfId="29265"/>
    <cellStyle name="Normal 3 66 4 2 2 14" xfId="29266"/>
    <cellStyle name="Normal 3 66 4 2 2 15" xfId="29267"/>
    <cellStyle name="Normal 3 66 4 2 2 2" xfId="29268"/>
    <cellStyle name="Normal 3 66 4 2 2 2 2" xfId="29269"/>
    <cellStyle name="Normal 3 66 4 2 2 2 2 2" xfId="29270"/>
    <cellStyle name="Normal 3 66 4 2 2 2 2 2 2" xfId="29271"/>
    <cellStyle name="Normal 3 66 4 2 2 2 2 2 2 2" xfId="29272"/>
    <cellStyle name="Normal 3 66 4 2 2 2 2 2 2 2 2" xfId="29273"/>
    <cellStyle name="Normal 3 66 4 2 2 2 2 2 2 3" xfId="29274"/>
    <cellStyle name="Normal 3 66 4 2 2 2 2 2 2 4" xfId="29275"/>
    <cellStyle name="Normal 3 66 4 2 2 2 2 2 2 5" xfId="29276"/>
    <cellStyle name="Normal 3 66 4 2 2 2 2 2 3" xfId="29277"/>
    <cellStyle name="Normal 3 66 4 2 2 2 2 2 3 2" xfId="29278"/>
    <cellStyle name="Normal 3 66 4 2 2 2 2 2 4" xfId="29279"/>
    <cellStyle name="Normal 3 66 4 2 2 2 2 2 5" xfId="29280"/>
    <cellStyle name="Normal 3 66 4 2 2 2 2 3" xfId="29281"/>
    <cellStyle name="Normal 3 66 4 2 2 2 2 4" xfId="29282"/>
    <cellStyle name="Normal 3 66 4 2 2 2 2 5" xfId="29283"/>
    <cellStyle name="Normal 3 66 4 2 2 2 2 6" xfId="29284"/>
    <cellStyle name="Normal 3 66 4 2 2 2 2 6 2" xfId="29285"/>
    <cellStyle name="Normal 3 66 4 2 2 2 2 7" xfId="29286"/>
    <cellStyle name="Normal 3 66 4 2 2 2 2 8" xfId="29287"/>
    <cellStyle name="Normal 3 66 4 2 2 2 2 9" xfId="29288"/>
    <cellStyle name="Normal 3 66 4 2 2 2 3" xfId="29289"/>
    <cellStyle name="Normal 3 66 4 2 2 2 3 2" xfId="29290"/>
    <cellStyle name="Normal 3 66 4 2 2 2 3 2 2" xfId="29291"/>
    <cellStyle name="Normal 3 66 4 2 2 2 3 2 2 2" xfId="29292"/>
    <cellStyle name="Normal 3 66 4 2 2 2 3 2 3" xfId="29293"/>
    <cellStyle name="Normal 3 66 4 2 2 2 3 2 4" xfId="29294"/>
    <cellStyle name="Normal 3 66 4 2 2 2 3 2 5" xfId="29295"/>
    <cellStyle name="Normal 3 66 4 2 2 2 3 3" xfId="29296"/>
    <cellStyle name="Normal 3 66 4 2 2 2 3 3 2" xfId="29297"/>
    <cellStyle name="Normal 3 66 4 2 2 2 3 4" xfId="29298"/>
    <cellStyle name="Normal 3 66 4 2 2 2 3 5" xfId="29299"/>
    <cellStyle name="Normal 3 66 4 2 2 2 4" xfId="29300"/>
    <cellStyle name="Normal 3 66 4 2 2 2 5" xfId="29301"/>
    <cellStyle name="Normal 3 66 4 2 2 2 6" xfId="29302"/>
    <cellStyle name="Normal 3 66 4 2 2 2 6 2" xfId="29303"/>
    <cellStyle name="Normal 3 66 4 2 2 2 7" xfId="29304"/>
    <cellStyle name="Normal 3 66 4 2 2 2 8" xfId="29305"/>
    <cellStyle name="Normal 3 66 4 2 2 2 9" xfId="29306"/>
    <cellStyle name="Normal 3 66 4 2 2 3" xfId="29307"/>
    <cellStyle name="Normal 3 66 4 2 2 3 2" xfId="29308"/>
    <cellStyle name="Normal 3 66 4 2 2 3 3" xfId="29309"/>
    <cellStyle name="Normal 3 66 4 2 2 4" xfId="29310"/>
    <cellStyle name="Normal 3 66 4 2 2 4 2" xfId="29311"/>
    <cellStyle name="Normal 3 66 4 2 2 4 3" xfId="29312"/>
    <cellStyle name="Normal 3 66 4 2 2 5" xfId="29313"/>
    <cellStyle name="Normal 3 66 4 2 2 5 2" xfId="29314"/>
    <cellStyle name="Normal 3 66 4 2 2 5 3" xfId="29315"/>
    <cellStyle name="Normal 3 66 4 2 2 6" xfId="29316"/>
    <cellStyle name="Normal 3 66 4 2 2 6 2" xfId="29317"/>
    <cellStyle name="Normal 3 66 4 2 2 6 3" xfId="29318"/>
    <cellStyle name="Normal 3 66 4 2 2 7" xfId="29319"/>
    <cellStyle name="Normal 3 66 4 2 2 7 2" xfId="29320"/>
    <cellStyle name="Normal 3 66 4 2 2 7 3" xfId="29321"/>
    <cellStyle name="Normal 3 66 4 2 2 8" xfId="29322"/>
    <cellStyle name="Normal 3 66 4 2 2 8 2" xfId="29323"/>
    <cellStyle name="Normal 3 66 4 2 2 8 2 2" xfId="29324"/>
    <cellStyle name="Normal 3 66 4 2 2 8 2 2 2" xfId="29325"/>
    <cellStyle name="Normal 3 66 4 2 2 8 2 3" xfId="29326"/>
    <cellStyle name="Normal 3 66 4 2 2 8 2 4" xfId="29327"/>
    <cellStyle name="Normal 3 66 4 2 2 8 2 5" xfId="29328"/>
    <cellStyle name="Normal 3 66 4 2 2 8 3" xfId="29329"/>
    <cellStyle name="Normal 3 66 4 2 2 8 3 2" xfId="29330"/>
    <cellStyle name="Normal 3 66 4 2 2 8 4" xfId="29331"/>
    <cellStyle name="Normal 3 66 4 2 2 8 5" xfId="29332"/>
    <cellStyle name="Normal 3 66 4 2 2 9" xfId="29333"/>
    <cellStyle name="Normal 3 66 4 2 3" xfId="29334"/>
    <cellStyle name="Normal 3 66 4 2 3 2" xfId="29335"/>
    <cellStyle name="Normal 3 66 4 2 3 3" xfId="29336"/>
    <cellStyle name="Normal 3 66 4 2 4" xfId="29337"/>
    <cellStyle name="Normal 3 66 4 2 4 2" xfId="29338"/>
    <cellStyle name="Normal 3 66 4 2 4 2 2" xfId="29339"/>
    <cellStyle name="Normal 3 66 4 2 4 2 2 2" xfId="29340"/>
    <cellStyle name="Normal 3 66 4 2 4 2 2 2 2" xfId="29341"/>
    <cellStyle name="Normal 3 66 4 2 4 2 2 2 2 2" xfId="29342"/>
    <cellStyle name="Normal 3 66 4 2 4 2 2 2 3" xfId="29343"/>
    <cellStyle name="Normal 3 66 4 2 4 2 2 2 4" xfId="29344"/>
    <cellStyle name="Normal 3 66 4 2 4 2 2 2 5" xfId="29345"/>
    <cellStyle name="Normal 3 66 4 2 4 2 2 3" xfId="29346"/>
    <cellStyle name="Normal 3 66 4 2 4 2 2 3 2" xfId="29347"/>
    <cellStyle name="Normal 3 66 4 2 4 2 2 4" xfId="29348"/>
    <cellStyle name="Normal 3 66 4 2 4 2 2 5" xfId="29349"/>
    <cellStyle name="Normal 3 66 4 2 4 2 3" xfId="29350"/>
    <cellStyle name="Normal 3 66 4 2 4 2 4" xfId="29351"/>
    <cellStyle name="Normal 3 66 4 2 4 2 5" xfId="29352"/>
    <cellStyle name="Normal 3 66 4 2 4 2 6" xfId="29353"/>
    <cellStyle name="Normal 3 66 4 2 4 2 6 2" xfId="29354"/>
    <cellStyle name="Normal 3 66 4 2 4 2 7" xfId="29355"/>
    <cellStyle name="Normal 3 66 4 2 4 2 8" xfId="29356"/>
    <cellStyle name="Normal 3 66 4 2 4 2 9" xfId="29357"/>
    <cellStyle name="Normal 3 66 4 2 4 3" xfId="29358"/>
    <cellStyle name="Normal 3 66 4 2 4 3 2" xfId="29359"/>
    <cellStyle name="Normal 3 66 4 2 4 3 2 2" xfId="29360"/>
    <cellStyle name="Normal 3 66 4 2 4 3 2 2 2" xfId="29361"/>
    <cellStyle name="Normal 3 66 4 2 4 3 2 3" xfId="29362"/>
    <cellStyle name="Normal 3 66 4 2 4 3 2 4" xfId="29363"/>
    <cellStyle name="Normal 3 66 4 2 4 3 2 5" xfId="29364"/>
    <cellStyle name="Normal 3 66 4 2 4 3 3" xfId="29365"/>
    <cellStyle name="Normal 3 66 4 2 4 3 3 2" xfId="29366"/>
    <cellStyle name="Normal 3 66 4 2 4 3 4" xfId="29367"/>
    <cellStyle name="Normal 3 66 4 2 4 3 5" xfId="29368"/>
    <cellStyle name="Normal 3 66 4 2 4 4" xfId="29369"/>
    <cellStyle name="Normal 3 66 4 2 4 5" xfId="29370"/>
    <cellStyle name="Normal 3 66 4 2 4 6" xfId="29371"/>
    <cellStyle name="Normal 3 66 4 2 4 6 2" xfId="29372"/>
    <cellStyle name="Normal 3 66 4 2 4 7" xfId="29373"/>
    <cellStyle name="Normal 3 66 4 2 4 8" xfId="29374"/>
    <cellStyle name="Normal 3 66 4 2 4 9" xfId="29375"/>
    <cellStyle name="Normal 3 66 4 2 5" xfId="29376"/>
    <cellStyle name="Normal 3 66 4 2 6" xfId="29377"/>
    <cellStyle name="Normal 3 66 4 2 7" xfId="29378"/>
    <cellStyle name="Normal 3 66 4 2 8" xfId="29379"/>
    <cellStyle name="Normal 3 66 4 2 9" xfId="29380"/>
    <cellStyle name="Normal 3 66 4 2 9 2" xfId="29381"/>
    <cellStyle name="Normal 3 66 4 2 9 2 2" xfId="29382"/>
    <cellStyle name="Normal 3 66 4 2 9 2 2 2" xfId="29383"/>
    <cellStyle name="Normal 3 66 4 2 9 2 3" xfId="29384"/>
    <cellStyle name="Normal 3 66 4 2 9 2 4" xfId="29385"/>
    <cellStyle name="Normal 3 66 4 2 9 2 5" xfId="29386"/>
    <cellStyle name="Normal 3 66 4 2 9 3" xfId="29387"/>
    <cellStyle name="Normal 3 66 4 2 9 3 2" xfId="29388"/>
    <cellStyle name="Normal 3 66 4 2 9 4" xfId="29389"/>
    <cellStyle name="Normal 3 66 4 2 9 5" xfId="29390"/>
    <cellStyle name="Normal 3 66 4 3" xfId="29391"/>
    <cellStyle name="Normal 3 66 4 3 10" xfId="29392"/>
    <cellStyle name="Normal 3 66 4 3 11" xfId="29393"/>
    <cellStyle name="Normal 3 66 4 3 12" xfId="29394"/>
    <cellStyle name="Normal 3 66 4 3 12 2" xfId="29395"/>
    <cellStyle name="Normal 3 66 4 3 13" xfId="29396"/>
    <cellStyle name="Normal 3 66 4 3 14" xfId="29397"/>
    <cellStyle name="Normal 3 66 4 3 15" xfId="29398"/>
    <cellStyle name="Normal 3 66 4 3 2" xfId="29399"/>
    <cellStyle name="Normal 3 66 4 3 2 2" xfId="29400"/>
    <cellStyle name="Normal 3 66 4 3 2 2 2" xfId="29401"/>
    <cellStyle name="Normal 3 66 4 3 2 2 2 2" xfId="29402"/>
    <cellStyle name="Normal 3 66 4 3 2 2 2 2 2" xfId="29403"/>
    <cellStyle name="Normal 3 66 4 3 2 2 2 2 2 2" xfId="29404"/>
    <cellStyle name="Normal 3 66 4 3 2 2 2 2 3" xfId="29405"/>
    <cellStyle name="Normal 3 66 4 3 2 2 2 2 4" xfId="29406"/>
    <cellStyle name="Normal 3 66 4 3 2 2 2 2 5" xfId="29407"/>
    <cellStyle name="Normal 3 66 4 3 2 2 2 3" xfId="29408"/>
    <cellStyle name="Normal 3 66 4 3 2 2 2 3 2" xfId="29409"/>
    <cellStyle name="Normal 3 66 4 3 2 2 2 4" xfId="29410"/>
    <cellStyle name="Normal 3 66 4 3 2 2 2 5" xfId="29411"/>
    <cellStyle name="Normal 3 66 4 3 2 2 3" xfId="29412"/>
    <cellStyle name="Normal 3 66 4 3 2 2 4" xfId="29413"/>
    <cellStyle name="Normal 3 66 4 3 2 2 5" xfId="29414"/>
    <cellStyle name="Normal 3 66 4 3 2 2 6" xfId="29415"/>
    <cellStyle name="Normal 3 66 4 3 2 2 6 2" xfId="29416"/>
    <cellStyle name="Normal 3 66 4 3 2 2 7" xfId="29417"/>
    <cellStyle name="Normal 3 66 4 3 2 2 8" xfId="29418"/>
    <cellStyle name="Normal 3 66 4 3 2 2 9" xfId="29419"/>
    <cellStyle name="Normal 3 66 4 3 2 3" xfId="29420"/>
    <cellStyle name="Normal 3 66 4 3 2 3 2" xfId="29421"/>
    <cellStyle name="Normal 3 66 4 3 2 3 2 2" xfId="29422"/>
    <cellStyle name="Normal 3 66 4 3 2 3 2 2 2" xfId="29423"/>
    <cellStyle name="Normal 3 66 4 3 2 3 2 3" xfId="29424"/>
    <cellStyle name="Normal 3 66 4 3 2 3 2 4" xfId="29425"/>
    <cellStyle name="Normal 3 66 4 3 2 3 2 5" xfId="29426"/>
    <cellStyle name="Normal 3 66 4 3 2 3 3" xfId="29427"/>
    <cellStyle name="Normal 3 66 4 3 2 3 3 2" xfId="29428"/>
    <cellStyle name="Normal 3 66 4 3 2 3 4" xfId="29429"/>
    <cellStyle name="Normal 3 66 4 3 2 3 5" xfId="29430"/>
    <cellStyle name="Normal 3 66 4 3 2 4" xfId="29431"/>
    <cellStyle name="Normal 3 66 4 3 2 5" xfId="29432"/>
    <cellStyle name="Normal 3 66 4 3 2 6" xfId="29433"/>
    <cellStyle name="Normal 3 66 4 3 2 6 2" xfId="29434"/>
    <cellStyle name="Normal 3 66 4 3 2 7" xfId="29435"/>
    <cellStyle name="Normal 3 66 4 3 2 8" xfId="29436"/>
    <cellStyle name="Normal 3 66 4 3 2 9" xfId="29437"/>
    <cellStyle name="Normal 3 66 4 3 3" xfId="29438"/>
    <cellStyle name="Normal 3 66 4 3 4" xfId="29439"/>
    <cellStyle name="Normal 3 66 4 3 5" xfId="29440"/>
    <cellStyle name="Normal 3 66 4 3 6" xfId="29441"/>
    <cellStyle name="Normal 3 66 4 3 7" xfId="29442"/>
    <cellStyle name="Normal 3 66 4 3 8" xfId="29443"/>
    <cellStyle name="Normal 3 66 4 3 8 2" xfId="29444"/>
    <cellStyle name="Normal 3 66 4 3 8 2 2" xfId="29445"/>
    <cellStyle name="Normal 3 66 4 3 8 2 2 2" xfId="29446"/>
    <cellStyle name="Normal 3 66 4 3 8 2 3" xfId="29447"/>
    <cellStyle name="Normal 3 66 4 3 8 2 4" xfId="29448"/>
    <cellStyle name="Normal 3 66 4 3 8 2 5" xfId="29449"/>
    <cellStyle name="Normal 3 66 4 3 8 3" xfId="29450"/>
    <cellStyle name="Normal 3 66 4 3 8 3 2" xfId="29451"/>
    <cellStyle name="Normal 3 66 4 3 8 4" xfId="29452"/>
    <cellStyle name="Normal 3 66 4 3 8 5" xfId="29453"/>
    <cellStyle name="Normal 3 66 4 3 9" xfId="29454"/>
    <cellStyle name="Normal 3 66 4 4" xfId="29455"/>
    <cellStyle name="Normal 3 66 4 4 2" xfId="29456"/>
    <cellStyle name="Normal 3 66 4 4 2 2" xfId="29457"/>
    <cellStyle name="Normal 3 66 4 4 2 2 2" xfId="29458"/>
    <cellStyle name="Normal 3 66 4 4 2 2 2 2" xfId="29459"/>
    <cellStyle name="Normal 3 66 4 4 2 2 2 2 2" xfId="29460"/>
    <cellStyle name="Normal 3 66 4 4 2 2 2 3" xfId="29461"/>
    <cellStyle name="Normal 3 66 4 4 2 2 2 4" xfId="29462"/>
    <cellStyle name="Normal 3 66 4 4 2 2 2 5" xfId="29463"/>
    <cellStyle name="Normal 3 66 4 4 2 2 3" xfId="29464"/>
    <cellStyle name="Normal 3 66 4 4 2 2 3 2" xfId="29465"/>
    <cellStyle name="Normal 3 66 4 4 2 2 4" xfId="29466"/>
    <cellStyle name="Normal 3 66 4 4 2 2 5" xfId="29467"/>
    <cellStyle name="Normal 3 66 4 4 2 3" xfId="29468"/>
    <cellStyle name="Normal 3 66 4 4 2 4" xfId="29469"/>
    <cellStyle name="Normal 3 66 4 4 2 5" xfId="29470"/>
    <cellStyle name="Normal 3 66 4 4 2 6" xfId="29471"/>
    <cellStyle name="Normal 3 66 4 4 2 6 2" xfId="29472"/>
    <cellStyle name="Normal 3 66 4 4 2 7" xfId="29473"/>
    <cellStyle name="Normal 3 66 4 4 2 8" xfId="29474"/>
    <cellStyle name="Normal 3 66 4 4 2 9" xfId="29475"/>
    <cellStyle name="Normal 3 66 4 4 3" xfId="29476"/>
    <cellStyle name="Normal 3 66 4 4 3 2" xfId="29477"/>
    <cellStyle name="Normal 3 66 4 4 3 2 2" xfId="29478"/>
    <cellStyle name="Normal 3 66 4 4 3 2 2 2" xfId="29479"/>
    <cellStyle name="Normal 3 66 4 4 3 2 3" xfId="29480"/>
    <cellStyle name="Normal 3 66 4 4 3 2 4" xfId="29481"/>
    <cellStyle name="Normal 3 66 4 4 3 2 5" xfId="29482"/>
    <cellStyle name="Normal 3 66 4 4 3 3" xfId="29483"/>
    <cellStyle name="Normal 3 66 4 4 3 3 2" xfId="29484"/>
    <cellStyle name="Normal 3 66 4 4 3 4" xfId="29485"/>
    <cellStyle name="Normal 3 66 4 4 3 5" xfId="29486"/>
    <cellStyle name="Normal 3 66 4 4 4" xfId="29487"/>
    <cellStyle name="Normal 3 66 4 4 5" xfId="29488"/>
    <cellStyle name="Normal 3 66 4 4 6" xfId="29489"/>
    <cellStyle name="Normal 3 66 4 4 6 2" xfId="29490"/>
    <cellStyle name="Normal 3 66 4 4 7" xfId="29491"/>
    <cellStyle name="Normal 3 66 4 4 8" xfId="29492"/>
    <cellStyle name="Normal 3 66 4 4 9" xfId="29493"/>
    <cellStyle name="Normal 3 66 4 5" xfId="29494"/>
    <cellStyle name="Normal 3 66 4 5 2" xfId="29495"/>
    <cellStyle name="Normal 3 66 4 5 3" xfId="29496"/>
    <cellStyle name="Normal 3 66 4 6" xfId="29497"/>
    <cellStyle name="Normal 3 66 4 6 2" xfId="29498"/>
    <cellStyle name="Normal 3 66 4 6 3" xfId="29499"/>
    <cellStyle name="Normal 3 66 4 7" xfId="29500"/>
    <cellStyle name="Normal 3 66 4 7 2" xfId="29501"/>
    <cellStyle name="Normal 3 66 4 7 3" xfId="29502"/>
    <cellStyle name="Normal 3 66 4 8" xfId="29503"/>
    <cellStyle name="Normal 3 66 4 8 2" xfId="29504"/>
    <cellStyle name="Normal 3 66 4 8 3" xfId="29505"/>
    <cellStyle name="Normal 3 66 4 9" xfId="29506"/>
    <cellStyle name="Normal 3 66 4 9 2" xfId="29507"/>
    <cellStyle name="Normal 3 66 4 9 2 2" xfId="29508"/>
    <cellStyle name="Normal 3 66 4 9 2 2 2" xfId="29509"/>
    <cellStyle name="Normal 3 66 4 9 2 3" xfId="29510"/>
    <cellStyle name="Normal 3 66 4 9 2 4" xfId="29511"/>
    <cellStyle name="Normal 3 66 4 9 2 5" xfId="29512"/>
    <cellStyle name="Normal 3 66 4 9 3" xfId="29513"/>
    <cellStyle name="Normal 3 66 4 9 3 2" xfId="29514"/>
    <cellStyle name="Normal 3 66 4 9 4" xfId="29515"/>
    <cellStyle name="Normal 3 66 4 9 5" xfId="29516"/>
    <cellStyle name="Normal 3 66 5" xfId="29517"/>
    <cellStyle name="Normal 3 66 5 10" xfId="29518"/>
    <cellStyle name="Normal 3 66 5 11" xfId="29519"/>
    <cellStyle name="Normal 3 66 5 12" xfId="29520"/>
    <cellStyle name="Normal 3 66 5 12 2" xfId="29521"/>
    <cellStyle name="Normal 3 66 5 13" xfId="29522"/>
    <cellStyle name="Normal 3 66 5 14" xfId="29523"/>
    <cellStyle name="Normal 3 66 5 15" xfId="29524"/>
    <cellStyle name="Normal 3 66 5 2" xfId="29525"/>
    <cellStyle name="Normal 3 66 5 2 2" xfId="29526"/>
    <cellStyle name="Normal 3 66 5 2 2 2" xfId="29527"/>
    <cellStyle name="Normal 3 66 5 2 2 2 2" xfId="29528"/>
    <cellStyle name="Normal 3 66 5 2 2 2 2 2" xfId="29529"/>
    <cellStyle name="Normal 3 66 5 2 2 2 2 2 2" xfId="29530"/>
    <cellStyle name="Normal 3 66 5 2 2 2 2 3" xfId="29531"/>
    <cellStyle name="Normal 3 66 5 2 2 2 2 4" xfId="29532"/>
    <cellStyle name="Normal 3 66 5 2 2 2 2 5" xfId="29533"/>
    <cellStyle name="Normal 3 66 5 2 2 2 3" xfId="29534"/>
    <cellStyle name="Normal 3 66 5 2 2 2 3 2" xfId="29535"/>
    <cellStyle name="Normal 3 66 5 2 2 2 4" xfId="29536"/>
    <cellStyle name="Normal 3 66 5 2 2 2 5" xfId="29537"/>
    <cellStyle name="Normal 3 66 5 2 2 3" xfId="29538"/>
    <cellStyle name="Normal 3 66 5 2 2 4" xfId="29539"/>
    <cellStyle name="Normal 3 66 5 2 2 5" xfId="29540"/>
    <cellStyle name="Normal 3 66 5 2 2 6" xfId="29541"/>
    <cellStyle name="Normal 3 66 5 2 2 6 2" xfId="29542"/>
    <cellStyle name="Normal 3 66 5 2 2 7" xfId="29543"/>
    <cellStyle name="Normal 3 66 5 2 2 8" xfId="29544"/>
    <cellStyle name="Normal 3 66 5 2 2 9" xfId="29545"/>
    <cellStyle name="Normal 3 66 5 2 3" xfId="29546"/>
    <cellStyle name="Normal 3 66 5 2 3 2" xfId="29547"/>
    <cellStyle name="Normal 3 66 5 2 3 2 2" xfId="29548"/>
    <cellStyle name="Normal 3 66 5 2 3 2 2 2" xfId="29549"/>
    <cellStyle name="Normal 3 66 5 2 3 2 3" xfId="29550"/>
    <cellStyle name="Normal 3 66 5 2 3 2 4" xfId="29551"/>
    <cellStyle name="Normal 3 66 5 2 3 2 5" xfId="29552"/>
    <cellStyle name="Normal 3 66 5 2 3 3" xfId="29553"/>
    <cellStyle name="Normal 3 66 5 2 3 3 2" xfId="29554"/>
    <cellStyle name="Normal 3 66 5 2 3 4" xfId="29555"/>
    <cellStyle name="Normal 3 66 5 2 3 5" xfId="29556"/>
    <cellStyle name="Normal 3 66 5 2 4" xfId="29557"/>
    <cellStyle name="Normal 3 66 5 2 5" xfId="29558"/>
    <cellStyle name="Normal 3 66 5 2 6" xfId="29559"/>
    <cellStyle name="Normal 3 66 5 2 6 2" xfId="29560"/>
    <cellStyle name="Normal 3 66 5 2 7" xfId="29561"/>
    <cellStyle name="Normal 3 66 5 2 8" xfId="29562"/>
    <cellStyle name="Normal 3 66 5 2 9" xfId="29563"/>
    <cellStyle name="Normal 3 66 5 3" xfId="29564"/>
    <cellStyle name="Normal 3 66 5 3 2" xfId="29565"/>
    <cellStyle name="Normal 3 66 5 3 3" xfId="29566"/>
    <cellStyle name="Normal 3 66 5 4" xfId="29567"/>
    <cellStyle name="Normal 3 66 5 4 2" xfId="29568"/>
    <cellStyle name="Normal 3 66 5 4 3" xfId="29569"/>
    <cellStyle name="Normal 3 66 5 5" xfId="29570"/>
    <cellStyle name="Normal 3 66 5 5 2" xfId="29571"/>
    <cellStyle name="Normal 3 66 5 5 3" xfId="29572"/>
    <cellStyle name="Normal 3 66 5 6" xfId="29573"/>
    <cellStyle name="Normal 3 66 5 6 2" xfId="29574"/>
    <cellStyle name="Normal 3 66 5 6 3" xfId="29575"/>
    <cellStyle name="Normal 3 66 5 7" xfId="29576"/>
    <cellStyle name="Normal 3 66 5 7 2" xfId="29577"/>
    <cellStyle name="Normal 3 66 5 7 3" xfId="29578"/>
    <cellStyle name="Normal 3 66 5 8" xfId="29579"/>
    <cellStyle name="Normal 3 66 5 8 2" xfId="29580"/>
    <cellStyle name="Normal 3 66 5 8 2 2" xfId="29581"/>
    <cellStyle name="Normal 3 66 5 8 2 2 2" xfId="29582"/>
    <cellStyle name="Normal 3 66 5 8 2 3" xfId="29583"/>
    <cellStyle name="Normal 3 66 5 8 2 4" xfId="29584"/>
    <cellStyle name="Normal 3 66 5 8 2 5" xfId="29585"/>
    <cellStyle name="Normal 3 66 5 8 3" xfId="29586"/>
    <cellStyle name="Normal 3 66 5 8 3 2" xfId="29587"/>
    <cellStyle name="Normal 3 66 5 8 4" xfId="29588"/>
    <cellStyle name="Normal 3 66 5 8 5" xfId="29589"/>
    <cellStyle name="Normal 3 66 5 9" xfId="29590"/>
    <cellStyle name="Normal 3 66 6" xfId="29591"/>
    <cellStyle name="Normal 3 66 6 2" xfId="29592"/>
    <cellStyle name="Normal 3 66 6 3" xfId="29593"/>
    <cellStyle name="Normal 3 66 7" xfId="29594"/>
    <cellStyle name="Normal 3 66 7 2" xfId="29595"/>
    <cellStyle name="Normal 3 66 7 2 2" xfId="29596"/>
    <cellStyle name="Normal 3 66 7 2 2 2" xfId="29597"/>
    <cellStyle name="Normal 3 66 7 2 2 2 2" xfId="29598"/>
    <cellStyle name="Normal 3 66 7 2 2 2 2 2" xfId="29599"/>
    <cellStyle name="Normal 3 66 7 2 2 2 3" xfId="29600"/>
    <cellStyle name="Normal 3 66 7 2 2 2 4" xfId="29601"/>
    <cellStyle name="Normal 3 66 7 2 2 2 5" xfId="29602"/>
    <cellStyle name="Normal 3 66 7 2 2 3" xfId="29603"/>
    <cellStyle name="Normal 3 66 7 2 2 3 2" xfId="29604"/>
    <cellStyle name="Normal 3 66 7 2 2 4" xfId="29605"/>
    <cellStyle name="Normal 3 66 7 2 2 5" xfId="29606"/>
    <cellStyle name="Normal 3 66 7 2 3" xfId="29607"/>
    <cellStyle name="Normal 3 66 7 2 4" xfId="29608"/>
    <cellStyle name="Normal 3 66 7 2 5" xfId="29609"/>
    <cellStyle name="Normal 3 66 7 2 6" xfId="29610"/>
    <cellStyle name="Normal 3 66 7 2 6 2" xfId="29611"/>
    <cellStyle name="Normal 3 66 7 2 7" xfId="29612"/>
    <cellStyle name="Normal 3 66 7 2 8" xfId="29613"/>
    <cellStyle name="Normal 3 66 7 2 9" xfId="29614"/>
    <cellStyle name="Normal 3 66 7 3" xfId="29615"/>
    <cellStyle name="Normal 3 66 7 3 2" xfId="29616"/>
    <cellStyle name="Normal 3 66 7 3 2 2" xfId="29617"/>
    <cellStyle name="Normal 3 66 7 3 2 2 2" xfId="29618"/>
    <cellStyle name="Normal 3 66 7 3 2 3" xfId="29619"/>
    <cellStyle name="Normal 3 66 7 3 2 4" xfId="29620"/>
    <cellStyle name="Normal 3 66 7 3 2 5" xfId="29621"/>
    <cellStyle name="Normal 3 66 7 3 3" xfId="29622"/>
    <cellStyle name="Normal 3 66 7 3 3 2" xfId="29623"/>
    <cellStyle name="Normal 3 66 7 3 4" xfId="29624"/>
    <cellStyle name="Normal 3 66 7 3 5" xfId="29625"/>
    <cellStyle name="Normal 3 66 7 4" xfId="29626"/>
    <cellStyle name="Normal 3 66 7 5" xfId="29627"/>
    <cellStyle name="Normal 3 66 7 6" xfId="29628"/>
    <cellStyle name="Normal 3 66 7 6 2" xfId="29629"/>
    <cellStyle name="Normal 3 66 7 7" xfId="29630"/>
    <cellStyle name="Normal 3 66 7 8" xfId="29631"/>
    <cellStyle name="Normal 3 66 7 9" xfId="29632"/>
    <cellStyle name="Normal 3 66 8" xfId="29633"/>
    <cellStyle name="Normal 3 66 9" xfId="29634"/>
    <cellStyle name="Normal 3 67" xfId="29635"/>
    <cellStyle name="Normal 3 67 2" xfId="29636"/>
    <cellStyle name="Normal 3 67 2 2" xfId="29637"/>
    <cellStyle name="Normal 3 67 2 3" xfId="29638"/>
    <cellStyle name="Normal 3 67 3" xfId="29639"/>
    <cellStyle name="Normal 3 67 3 2" xfId="29640"/>
    <cellStyle name="Normal 3 67 3 3" xfId="29641"/>
    <cellStyle name="Normal 3 67 4" xfId="29642"/>
    <cellStyle name="Normal 3 67 5" xfId="29643"/>
    <cellStyle name="Normal 3 68" xfId="29644"/>
    <cellStyle name="Normal 3 68 2" xfId="29645"/>
    <cellStyle name="Normal 3 68 2 2" xfId="29646"/>
    <cellStyle name="Normal 3 68 2 3" xfId="29647"/>
    <cellStyle name="Normal 3 68 3" xfId="29648"/>
    <cellStyle name="Normal 3 68 3 2" xfId="29649"/>
    <cellStyle name="Normal 3 68 3 3" xfId="29650"/>
    <cellStyle name="Normal 3 68 4" xfId="29651"/>
    <cellStyle name="Normal 3 68 5" xfId="29652"/>
    <cellStyle name="Normal 3 69" xfId="29653"/>
    <cellStyle name="Normal 3 69 2" xfId="29654"/>
    <cellStyle name="Normal 3 69 2 2" xfId="29655"/>
    <cellStyle name="Normal 3 69 2 3" xfId="29656"/>
    <cellStyle name="Normal 3 69 3" xfId="29657"/>
    <cellStyle name="Normal 3 69 3 2" xfId="29658"/>
    <cellStyle name="Normal 3 69 3 3" xfId="29659"/>
    <cellStyle name="Normal 3 69 4" xfId="29660"/>
    <cellStyle name="Normal 3 69 5" xfId="29661"/>
    <cellStyle name="Normal 3 7" xfId="29662"/>
    <cellStyle name="Normal 3 7 10" xfId="29663"/>
    <cellStyle name="Normal 3 7 10 2" xfId="29664"/>
    <cellStyle name="Normal 3 7 10 2 2" xfId="29665"/>
    <cellStyle name="Normal 3 7 10 2 3" xfId="29666"/>
    <cellStyle name="Normal 3 7 10 3" xfId="29667"/>
    <cellStyle name="Normal 3 7 10 3 2" xfId="29668"/>
    <cellStyle name="Normal 3 7 10 3 3" xfId="29669"/>
    <cellStyle name="Normal 3 7 10 4" xfId="29670"/>
    <cellStyle name="Normal 3 7 10 5" xfId="29671"/>
    <cellStyle name="Normal 3 7 11" xfId="29672"/>
    <cellStyle name="Normal 3 7 11 2" xfId="29673"/>
    <cellStyle name="Normal 3 7 11 2 2" xfId="29674"/>
    <cellStyle name="Normal 3 7 11 2 3" xfId="29675"/>
    <cellStyle name="Normal 3 7 11 3" xfId="29676"/>
    <cellStyle name="Normal 3 7 11 3 2" xfId="29677"/>
    <cellStyle name="Normal 3 7 11 3 3" xfId="29678"/>
    <cellStyle name="Normal 3 7 11 4" xfId="29679"/>
    <cellStyle name="Normal 3 7 11 5" xfId="29680"/>
    <cellStyle name="Normal 3 7 12" xfId="29681"/>
    <cellStyle name="Normal 3 7 12 2" xfId="29682"/>
    <cellStyle name="Normal 3 7 12 2 2" xfId="29683"/>
    <cellStyle name="Normal 3 7 12 2 3" xfId="29684"/>
    <cellStyle name="Normal 3 7 12 3" xfId="29685"/>
    <cellStyle name="Normal 3 7 12 3 2" xfId="29686"/>
    <cellStyle name="Normal 3 7 12 3 3" xfId="29687"/>
    <cellStyle name="Normal 3 7 12 4" xfId="29688"/>
    <cellStyle name="Normal 3 7 12 5" xfId="29689"/>
    <cellStyle name="Normal 3 7 13" xfId="29690"/>
    <cellStyle name="Normal 3 7 13 2" xfId="29691"/>
    <cellStyle name="Normal 3 7 13 2 2" xfId="29692"/>
    <cellStyle name="Normal 3 7 13 2 3" xfId="29693"/>
    <cellStyle name="Normal 3 7 13 3" xfId="29694"/>
    <cellStyle name="Normal 3 7 13 3 2" xfId="29695"/>
    <cellStyle name="Normal 3 7 13 3 3" xfId="29696"/>
    <cellStyle name="Normal 3 7 13 4" xfId="29697"/>
    <cellStyle name="Normal 3 7 13 5" xfId="29698"/>
    <cellStyle name="Normal 3 7 14" xfId="29699"/>
    <cellStyle name="Normal 3 7 14 2" xfId="29700"/>
    <cellStyle name="Normal 3 7 14 2 2" xfId="29701"/>
    <cellStyle name="Normal 3 7 14 2 3" xfId="29702"/>
    <cellStyle name="Normal 3 7 14 3" xfId="29703"/>
    <cellStyle name="Normal 3 7 14 3 2" xfId="29704"/>
    <cellStyle name="Normal 3 7 14 3 3" xfId="29705"/>
    <cellStyle name="Normal 3 7 14 4" xfId="29706"/>
    <cellStyle name="Normal 3 7 14 5" xfId="29707"/>
    <cellStyle name="Normal 3 7 15" xfId="29708"/>
    <cellStyle name="Normal 3 7 15 2" xfId="29709"/>
    <cellStyle name="Normal 3 7 15 2 2" xfId="29710"/>
    <cellStyle name="Normal 3 7 15 2 3" xfId="29711"/>
    <cellStyle name="Normal 3 7 15 3" xfId="29712"/>
    <cellStyle name="Normal 3 7 15 3 2" xfId="29713"/>
    <cellStyle name="Normal 3 7 15 3 3" xfId="29714"/>
    <cellStyle name="Normal 3 7 15 4" xfId="29715"/>
    <cellStyle name="Normal 3 7 15 5" xfId="29716"/>
    <cellStyle name="Normal 3 7 16" xfId="29717"/>
    <cellStyle name="Normal 3 7 16 2" xfId="29718"/>
    <cellStyle name="Normal 3 7 16 2 2" xfId="29719"/>
    <cellStyle name="Normal 3 7 16 2 3" xfId="29720"/>
    <cellStyle name="Normal 3 7 16 3" xfId="29721"/>
    <cellStyle name="Normal 3 7 16 3 2" xfId="29722"/>
    <cellStyle name="Normal 3 7 16 3 3" xfId="29723"/>
    <cellStyle name="Normal 3 7 16 4" xfId="29724"/>
    <cellStyle name="Normal 3 7 16 5" xfId="29725"/>
    <cellStyle name="Normal 3 7 17" xfId="29726"/>
    <cellStyle name="Normal 3 7 17 2" xfId="29727"/>
    <cellStyle name="Normal 3 7 17 2 2" xfId="29728"/>
    <cellStyle name="Normal 3 7 17 2 3" xfId="29729"/>
    <cellStyle name="Normal 3 7 17 3" xfId="29730"/>
    <cellStyle name="Normal 3 7 17 3 2" xfId="29731"/>
    <cellStyle name="Normal 3 7 17 3 3" xfId="29732"/>
    <cellStyle name="Normal 3 7 17 4" xfId="29733"/>
    <cellStyle name="Normal 3 7 17 5" xfId="29734"/>
    <cellStyle name="Normal 3 7 18" xfId="29735"/>
    <cellStyle name="Normal 3 7 18 2" xfId="29736"/>
    <cellStyle name="Normal 3 7 18 2 2" xfId="29737"/>
    <cellStyle name="Normal 3 7 18 2 3" xfId="29738"/>
    <cellStyle name="Normal 3 7 18 3" xfId="29739"/>
    <cellStyle name="Normal 3 7 18 3 2" xfId="29740"/>
    <cellStyle name="Normal 3 7 18 3 3" xfId="29741"/>
    <cellStyle name="Normal 3 7 18 4" xfId="29742"/>
    <cellStyle name="Normal 3 7 18 5" xfId="29743"/>
    <cellStyle name="Normal 3 7 19" xfId="29744"/>
    <cellStyle name="Normal 3 7 19 2" xfId="29745"/>
    <cellStyle name="Normal 3 7 19 2 2" xfId="29746"/>
    <cellStyle name="Normal 3 7 19 2 3" xfId="29747"/>
    <cellStyle name="Normal 3 7 19 3" xfId="29748"/>
    <cellStyle name="Normal 3 7 19 3 2" xfId="29749"/>
    <cellStyle name="Normal 3 7 19 3 3" xfId="29750"/>
    <cellStyle name="Normal 3 7 19 4" xfId="29751"/>
    <cellStyle name="Normal 3 7 19 5" xfId="29752"/>
    <cellStyle name="Normal 3 7 2" xfId="29753"/>
    <cellStyle name="Normal 3 7 2 2" xfId="29754"/>
    <cellStyle name="Normal 3 7 2 2 2" xfId="29755"/>
    <cellStyle name="Normal 3 7 2 2 3" xfId="29756"/>
    <cellStyle name="Normal 3 7 2 3" xfId="29757"/>
    <cellStyle name="Normal 3 7 2 3 2" xfId="29758"/>
    <cellStyle name="Normal 3 7 2 3 3" xfId="29759"/>
    <cellStyle name="Normal 3 7 2 4" xfId="29760"/>
    <cellStyle name="Normal 3 7 2 5" xfId="29761"/>
    <cellStyle name="Normal 3 7 20" xfId="29762"/>
    <cellStyle name="Normal 3 7 20 2" xfId="29763"/>
    <cellStyle name="Normal 3 7 20 2 2" xfId="29764"/>
    <cellStyle name="Normal 3 7 20 2 3" xfId="29765"/>
    <cellStyle name="Normal 3 7 20 3" xfId="29766"/>
    <cellStyle name="Normal 3 7 20 3 2" xfId="29767"/>
    <cellStyle name="Normal 3 7 20 3 3" xfId="29768"/>
    <cellStyle name="Normal 3 7 20 4" xfId="29769"/>
    <cellStyle name="Normal 3 7 20 5" xfId="29770"/>
    <cellStyle name="Normal 3 7 21" xfId="29771"/>
    <cellStyle name="Normal 3 7 21 2" xfId="29772"/>
    <cellStyle name="Normal 3 7 21 2 2" xfId="29773"/>
    <cellStyle name="Normal 3 7 21 2 3" xfId="29774"/>
    <cellStyle name="Normal 3 7 21 3" xfId="29775"/>
    <cellStyle name="Normal 3 7 21 3 2" xfId="29776"/>
    <cellStyle name="Normal 3 7 21 3 3" xfId="29777"/>
    <cellStyle name="Normal 3 7 21 4" xfId="29778"/>
    <cellStyle name="Normal 3 7 21 5" xfId="29779"/>
    <cellStyle name="Normal 3 7 22" xfId="29780"/>
    <cellStyle name="Normal 3 7 22 2" xfId="29781"/>
    <cellStyle name="Normal 3 7 22 2 2" xfId="29782"/>
    <cellStyle name="Normal 3 7 22 2 3" xfId="29783"/>
    <cellStyle name="Normal 3 7 22 3" xfId="29784"/>
    <cellStyle name="Normal 3 7 22 3 2" xfId="29785"/>
    <cellStyle name="Normal 3 7 22 3 3" xfId="29786"/>
    <cellStyle name="Normal 3 7 22 4" xfId="29787"/>
    <cellStyle name="Normal 3 7 22 5" xfId="29788"/>
    <cellStyle name="Normal 3 7 23" xfId="29789"/>
    <cellStyle name="Normal 3 7 23 2" xfId="29790"/>
    <cellStyle name="Normal 3 7 23 2 2" xfId="29791"/>
    <cellStyle name="Normal 3 7 23 2 3" xfId="29792"/>
    <cellStyle name="Normal 3 7 23 3" xfId="29793"/>
    <cellStyle name="Normal 3 7 23 3 2" xfId="29794"/>
    <cellStyle name="Normal 3 7 23 3 3" xfId="29795"/>
    <cellStyle name="Normal 3 7 23 4" xfId="29796"/>
    <cellStyle name="Normal 3 7 23 5" xfId="29797"/>
    <cellStyle name="Normal 3 7 24" xfId="29798"/>
    <cellStyle name="Normal 3 7 24 10" xfId="29799"/>
    <cellStyle name="Normal 3 7 24 11" xfId="29800"/>
    <cellStyle name="Normal 3 7 24 11 2" xfId="29801"/>
    <cellStyle name="Normal 3 7 24 11 2 2" xfId="29802"/>
    <cellStyle name="Normal 3 7 24 11 2 2 2" xfId="29803"/>
    <cellStyle name="Normal 3 7 24 11 2 3" xfId="29804"/>
    <cellStyle name="Normal 3 7 24 11 2 4" xfId="29805"/>
    <cellStyle name="Normal 3 7 24 11 2 5" xfId="29806"/>
    <cellStyle name="Normal 3 7 24 11 3" xfId="29807"/>
    <cellStyle name="Normal 3 7 24 11 3 2" xfId="29808"/>
    <cellStyle name="Normal 3 7 24 11 4" xfId="29809"/>
    <cellStyle name="Normal 3 7 24 11 5" xfId="29810"/>
    <cellStyle name="Normal 3 7 24 12" xfId="29811"/>
    <cellStyle name="Normal 3 7 24 13" xfId="29812"/>
    <cellStyle name="Normal 3 7 24 14" xfId="29813"/>
    <cellStyle name="Normal 3 7 24 15" xfId="29814"/>
    <cellStyle name="Normal 3 7 24 15 2" xfId="29815"/>
    <cellStyle name="Normal 3 7 24 16" xfId="29816"/>
    <cellStyle name="Normal 3 7 24 17" xfId="29817"/>
    <cellStyle name="Normal 3 7 24 18" xfId="29818"/>
    <cellStyle name="Normal 3 7 24 2" xfId="29819"/>
    <cellStyle name="Normal 3 7 24 2 10" xfId="29820"/>
    <cellStyle name="Normal 3 7 24 2 11" xfId="29821"/>
    <cellStyle name="Normal 3 7 24 2 12" xfId="29822"/>
    <cellStyle name="Normal 3 7 24 2 13" xfId="29823"/>
    <cellStyle name="Normal 3 7 24 2 13 2" xfId="29824"/>
    <cellStyle name="Normal 3 7 24 2 14" xfId="29825"/>
    <cellStyle name="Normal 3 7 24 2 15" xfId="29826"/>
    <cellStyle name="Normal 3 7 24 2 16" xfId="29827"/>
    <cellStyle name="Normal 3 7 24 2 2" xfId="29828"/>
    <cellStyle name="Normal 3 7 24 2 2 10" xfId="29829"/>
    <cellStyle name="Normal 3 7 24 2 2 11" xfId="29830"/>
    <cellStyle name="Normal 3 7 24 2 2 12" xfId="29831"/>
    <cellStyle name="Normal 3 7 24 2 2 13" xfId="29832"/>
    <cellStyle name="Normal 3 7 24 2 2 13 2" xfId="29833"/>
    <cellStyle name="Normal 3 7 24 2 2 14" xfId="29834"/>
    <cellStyle name="Normal 3 7 24 2 2 15" xfId="29835"/>
    <cellStyle name="Normal 3 7 24 2 2 16" xfId="29836"/>
    <cellStyle name="Normal 3 7 24 2 2 2" xfId="29837"/>
    <cellStyle name="Normal 3 7 24 2 2 2 10" xfId="29838"/>
    <cellStyle name="Normal 3 7 24 2 2 2 11" xfId="29839"/>
    <cellStyle name="Normal 3 7 24 2 2 2 12" xfId="29840"/>
    <cellStyle name="Normal 3 7 24 2 2 2 12 2" xfId="29841"/>
    <cellStyle name="Normal 3 7 24 2 2 2 13" xfId="29842"/>
    <cellStyle name="Normal 3 7 24 2 2 2 14" xfId="29843"/>
    <cellStyle name="Normal 3 7 24 2 2 2 15" xfId="29844"/>
    <cellStyle name="Normal 3 7 24 2 2 2 2" xfId="29845"/>
    <cellStyle name="Normal 3 7 24 2 2 2 2 2" xfId="29846"/>
    <cellStyle name="Normal 3 7 24 2 2 2 2 2 2" xfId="29847"/>
    <cellStyle name="Normal 3 7 24 2 2 2 2 2 2 2" xfId="29848"/>
    <cellStyle name="Normal 3 7 24 2 2 2 2 2 2 2 2" xfId="29849"/>
    <cellStyle name="Normal 3 7 24 2 2 2 2 2 2 2 2 2" xfId="29850"/>
    <cellStyle name="Normal 3 7 24 2 2 2 2 2 2 2 3" xfId="29851"/>
    <cellStyle name="Normal 3 7 24 2 2 2 2 2 2 2 4" xfId="29852"/>
    <cellStyle name="Normal 3 7 24 2 2 2 2 2 2 2 5" xfId="29853"/>
    <cellStyle name="Normal 3 7 24 2 2 2 2 2 2 3" xfId="29854"/>
    <cellStyle name="Normal 3 7 24 2 2 2 2 2 2 3 2" xfId="29855"/>
    <cellStyle name="Normal 3 7 24 2 2 2 2 2 2 4" xfId="29856"/>
    <cellStyle name="Normal 3 7 24 2 2 2 2 2 2 5" xfId="29857"/>
    <cellStyle name="Normal 3 7 24 2 2 2 2 2 3" xfId="29858"/>
    <cellStyle name="Normal 3 7 24 2 2 2 2 2 4" xfId="29859"/>
    <cellStyle name="Normal 3 7 24 2 2 2 2 2 5" xfId="29860"/>
    <cellStyle name="Normal 3 7 24 2 2 2 2 2 6" xfId="29861"/>
    <cellStyle name="Normal 3 7 24 2 2 2 2 2 6 2" xfId="29862"/>
    <cellStyle name="Normal 3 7 24 2 2 2 2 2 7" xfId="29863"/>
    <cellStyle name="Normal 3 7 24 2 2 2 2 2 8" xfId="29864"/>
    <cellStyle name="Normal 3 7 24 2 2 2 2 2 9" xfId="29865"/>
    <cellStyle name="Normal 3 7 24 2 2 2 2 3" xfId="29866"/>
    <cellStyle name="Normal 3 7 24 2 2 2 2 3 2" xfId="29867"/>
    <cellStyle name="Normal 3 7 24 2 2 2 2 3 2 2" xfId="29868"/>
    <cellStyle name="Normal 3 7 24 2 2 2 2 3 2 2 2" xfId="29869"/>
    <cellStyle name="Normal 3 7 24 2 2 2 2 3 2 3" xfId="29870"/>
    <cellStyle name="Normal 3 7 24 2 2 2 2 3 2 4" xfId="29871"/>
    <cellStyle name="Normal 3 7 24 2 2 2 2 3 2 5" xfId="29872"/>
    <cellStyle name="Normal 3 7 24 2 2 2 2 3 3" xfId="29873"/>
    <cellStyle name="Normal 3 7 24 2 2 2 2 3 3 2" xfId="29874"/>
    <cellStyle name="Normal 3 7 24 2 2 2 2 3 4" xfId="29875"/>
    <cellStyle name="Normal 3 7 24 2 2 2 2 3 5" xfId="29876"/>
    <cellStyle name="Normal 3 7 24 2 2 2 2 4" xfId="29877"/>
    <cellStyle name="Normal 3 7 24 2 2 2 2 5" xfId="29878"/>
    <cellStyle name="Normal 3 7 24 2 2 2 2 6" xfId="29879"/>
    <cellStyle name="Normal 3 7 24 2 2 2 2 6 2" xfId="29880"/>
    <cellStyle name="Normal 3 7 24 2 2 2 2 7" xfId="29881"/>
    <cellStyle name="Normal 3 7 24 2 2 2 2 8" xfId="29882"/>
    <cellStyle name="Normal 3 7 24 2 2 2 2 9" xfId="29883"/>
    <cellStyle name="Normal 3 7 24 2 2 2 3" xfId="29884"/>
    <cellStyle name="Normal 3 7 24 2 2 2 3 2" xfId="29885"/>
    <cellStyle name="Normal 3 7 24 2 2 2 3 3" xfId="29886"/>
    <cellStyle name="Normal 3 7 24 2 2 2 4" xfId="29887"/>
    <cellStyle name="Normal 3 7 24 2 2 2 4 2" xfId="29888"/>
    <cellStyle name="Normal 3 7 24 2 2 2 4 3" xfId="29889"/>
    <cellStyle name="Normal 3 7 24 2 2 2 5" xfId="29890"/>
    <cellStyle name="Normal 3 7 24 2 2 2 5 2" xfId="29891"/>
    <cellStyle name="Normal 3 7 24 2 2 2 5 3" xfId="29892"/>
    <cellStyle name="Normal 3 7 24 2 2 2 6" xfId="29893"/>
    <cellStyle name="Normal 3 7 24 2 2 2 6 2" xfId="29894"/>
    <cellStyle name="Normal 3 7 24 2 2 2 6 3" xfId="29895"/>
    <cellStyle name="Normal 3 7 24 2 2 2 7" xfId="29896"/>
    <cellStyle name="Normal 3 7 24 2 2 2 7 2" xfId="29897"/>
    <cellStyle name="Normal 3 7 24 2 2 2 7 3" xfId="29898"/>
    <cellStyle name="Normal 3 7 24 2 2 2 8" xfId="29899"/>
    <cellStyle name="Normal 3 7 24 2 2 2 8 2" xfId="29900"/>
    <cellStyle name="Normal 3 7 24 2 2 2 8 2 2" xfId="29901"/>
    <cellStyle name="Normal 3 7 24 2 2 2 8 2 2 2" xfId="29902"/>
    <cellStyle name="Normal 3 7 24 2 2 2 8 2 3" xfId="29903"/>
    <cellStyle name="Normal 3 7 24 2 2 2 8 2 4" xfId="29904"/>
    <cellStyle name="Normal 3 7 24 2 2 2 8 2 5" xfId="29905"/>
    <cellStyle name="Normal 3 7 24 2 2 2 8 3" xfId="29906"/>
    <cellStyle name="Normal 3 7 24 2 2 2 8 3 2" xfId="29907"/>
    <cellStyle name="Normal 3 7 24 2 2 2 8 4" xfId="29908"/>
    <cellStyle name="Normal 3 7 24 2 2 2 8 5" xfId="29909"/>
    <cellStyle name="Normal 3 7 24 2 2 2 9" xfId="29910"/>
    <cellStyle name="Normal 3 7 24 2 2 3" xfId="29911"/>
    <cellStyle name="Normal 3 7 24 2 2 3 2" xfId="29912"/>
    <cellStyle name="Normal 3 7 24 2 2 3 3" xfId="29913"/>
    <cellStyle name="Normal 3 7 24 2 2 4" xfId="29914"/>
    <cellStyle name="Normal 3 7 24 2 2 4 2" xfId="29915"/>
    <cellStyle name="Normal 3 7 24 2 2 4 2 2" xfId="29916"/>
    <cellStyle name="Normal 3 7 24 2 2 4 2 2 2" xfId="29917"/>
    <cellStyle name="Normal 3 7 24 2 2 4 2 2 2 2" xfId="29918"/>
    <cellStyle name="Normal 3 7 24 2 2 4 2 2 2 2 2" xfId="29919"/>
    <cellStyle name="Normal 3 7 24 2 2 4 2 2 2 3" xfId="29920"/>
    <cellStyle name="Normal 3 7 24 2 2 4 2 2 2 4" xfId="29921"/>
    <cellStyle name="Normal 3 7 24 2 2 4 2 2 2 5" xfId="29922"/>
    <cellStyle name="Normal 3 7 24 2 2 4 2 2 3" xfId="29923"/>
    <cellStyle name="Normal 3 7 24 2 2 4 2 2 3 2" xfId="29924"/>
    <cellStyle name="Normal 3 7 24 2 2 4 2 2 4" xfId="29925"/>
    <cellStyle name="Normal 3 7 24 2 2 4 2 2 5" xfId="29926"/>
    <cellStyle name="Normal 3 7 24 2 2 4 2 3" xfId="29927"/>
    <cellStyle name="Normal 3 7 24 2 2 4 2 4" xfId="29928"/>
    <cellStyle name="Normal 3 7 24 2 2 4 2 5" xfId="29929"/>
    <cellStyle name="Normal 3 7 24 2 2 4 2 6" xfId="29930"/>
    <cellStyle name="Normal 3 7 24 2 2 4 2 6 2" xfId="29931"/>
    <cellStyle name="Normal 3 7 24 2 2 4 2 7" xfId="29932"/>
    <cellStyle name="Normal 3 7 24 2 2 4 2 8" xfId="29933"/>
    <cellStyle name="Normal 3 7 24 2 2 4 2 9" xfId="29934"/>
    <cellStyle name="Normal 3 7 24 2 2 4 3" xfId="29935"/>
    <cellStyle name="Normal 3 7 24 2 2 4 3 2" xfId="29936"/>
    <cellStyle name="Normal 3 7 24 2 2 4 3 2 2" xfId="29937"/>
    <cellStyle name="Normal 3 7 24 2 2 4 3 2 2 2" xfId="29938"/>
    <cellStyle name="Normal 3 7 24 2 2 4 3 2 3" xfId="29939"/>
    <cellStyle name="Normal 3 7 24 2 2 4 3 2 4" xfId="29940"/>
    <cellStyle name="Normal 3 7 24 2 2 4 3 2 5" xfId="29941"/>
    <cellStyle name="Normal 3 7 24 2 2 4 3 3" xfId="29942"/>
    <cellStyle name="Normal 3 7 24 2 2 4 3 3 2" xfId="29943"/>
    <cellStyle name="Normal 3 7 24 2 2 4 3 4" xfId="29944"/>
    <cellStyle name="Normal 3 7 24 2 2 4 3 5" xfId="29945"/>
    <cellStyle name="Normal 3 7 24 2 2 4 4" xfId="29946"/>
    <cellStyle name="Normal 3 7 24 2 2 4 5" xfId="29947"/>
    <cellStyle name="Normal 3 7 24 2 2 4 6" xfId="29948"/>
    <cellStyle name="Normal 3 7 24 2 2 4 6 2" xfId="29949"/>
    <cellStyle name="Normal 3 7 24 2 2 4 7" xfId="29950"/>
    <cellStyle name="Normal 3 7 24 2 2 4 8" xfId="29951"/>
    <cellStyle name="Normal 3 7 24 2 2 4 9" xfId="29952"/>
    <cellStyle name="Normal 3 7 24 2 2 5" xfId="29953"/>
    <cellStyle name="Normal 3 7 24 2 2 6" xfId="29954"/>
    <cellStyle name="Normal 3 7 24 2 2 7" xfId="29955"/>
    <cellStyle name="Normal 3 7 24 2 2 8" xfId="29956"/>
    <cellStyle name="Normal 3 7 24 2 2 9" xfId="29957"/>
    <cellStyle name="Normal 3 7 24 2 2 9 2" xfId="29958"/>
    <cellStyle name="Normal 3 7 24 2 2 9 2 2" xfId="29959"/>
    <cellStyle name="Normal 3 7 24 2 2 9 2 2 2" xfId="29960"/>
    <cellStyle name="Normal 3 7 24 2 2 9 2 3" xfId="29961"/>
    <cellStyle name="Normal 3 7 24 2 2 9 2 4" xfId="29962"/>
    <cellStyle name="Normal 3 7 24 2 2 9 2 5" xfId="29963"/>
    <cellStyle name="Normal 3 7 24 2 2 9 3" xfId="29964"/>
    <cellStyle name="Normal 3 7 24 2 2 9 3 2" xfId="29965"/>
    <cellStyle name="Normal 3 7 24 2 2 9 4" xfId="29966"/>
    <cellStyle name="Normal 3 7 24 2 2 9 5" xfId="29967"/>
    <cellStyle name="Normal 3 7 24 2 3" xfId="29968"/>
    <cellStyle name="Normal 3 7 24 2 3 10" xfId="29969"/>
    <cellStyle name="Normal 3 7 24 2 3 11" xfId="29970"/>
    <cellStyle name="Normal 3 7 24 2 3 12" xfId="29971"/>
    <cellStyle name="Normal 3 7 24 2 3 12 2" xfId="29972"/>
    <cellStyle name="Normal 3 7 24 2 3 13" xfId="29973"/>
    <cellStyle name="Normal 3 7 24 2 3 14" xfId="29974"/>
    <cellStyle name="Normal 3 7 24 2 3 15" xfId="29975"/>
    <cellStyle name="Normal 3 7 24 2 3 2" xfId="29976"/>
    <cellStyle name="Normal 3 7 24 2 3 2 2" xfId="29977"/>
    <cellStyle name="Normal 3 7 24 2 3 2 2 2" xfId="29978"/>
    <cellStyle name="Normal 3 7 24 2 3 2 2 2 2" xfId="29979"/>
    <cellStyle name="Normal 3 7 24 2 3 2 2 2 2 2" xfId="29980"/>
    <cellStyle name="Normal 3 7 24 2 3 2 2 2 2 2 2" xfId="29981"/>
    <cellStyle name="Normal 3 7 24 2 3 2 2 2 2 3" xfId="29982"/>
    <cellStyle name="Normal 3 7 24 2 3 2 2 2 2 4" xfId="29983"/>
    <cellStyle name="Normal 3 7 24 2 3 2 2 2 2 5" xfId="29984"/>
    <cellStyle name="Normal 3 7 24 2 3 2 2 2 3" xfId="29985"/>
    <cellStyle name="Normal 3 7 24 2 3 2 2 2 3 2" xfId="29986"/>
    <cellStyle name="Normal 3 7 24 2 3 2 2 2 4" xfId="29987"/>
    <cellStyle name="Normal 3 7 24 2 3 2 2 2 5" xfId="29988"/>
    <cellStyle name="Normal 3 7 24 2 3 2 2 3" xfId="29989"/>
    <cellStyle name="Normal 3 7 24 2 3 2 2 4" xfId="29990"/>
    <cellStyle name="Normal 3 7 24 2 3 2 2 5" xfId="29991"/>
    <cellStyle name="Normal 3 7 24 2 3 2 2 6" xfId="29992"/>
    <cellStyle name="Normal 3 7 24 2 3 2 2 6 2" xfId="29993"/>
    <cellStyle name="Normal 3 7 24 2 3 2 2 7" xfId="29994"/>
    <cellStyle name="Normal 3 7 24 2 3 2 2 8" xfId="29995"/>
    <cellStyle name="Normal 3 7 24 2 3 2 2 9" xfId="29996"/>
    <cellStyle name="Normal 3 7 24 2 3 2 3" xfId="29997"/>
    <cellStyle name="Normal 3 7 24 2 3 2 3 2" xfId="29998"/>
    <cellStyle name="Normal 3 7 24 2 3 2 3 2 2" xfId="29999"/>
    <cellStyle name="Normal 3 7 24 2 3 2 3 2 2 2" xfId="30000"/>
    <cellStyle name="Normal 3 7 24 2 3 2 3 2 3" xfId="30001"/>
    <cellStyle name="Normal 3 7 24 2 3 2 3 2 4" xfId="30002"/>
    <cellStyle name="Normal 3 7 24 2 3 2 3 2 5" xfId="30003"/>
    <cellStyle name="Normal 3 7 24 2 3 2 3 3" xfId="30004"/>
    <cellStyle name="Normal 3 7 24 2 3 2 3 3 2" xfId="30005"/>
    <cellStyle name="Normal 3 7 24 2 3 2 3 4" xfId="30006"/>
    <cellStyle name="Normal 3 7 24 2 3 2 3 5" xfId="30007"/>
    <cellStyle name="Normal 3 7 24 2 3 2 4" xfId="30008"/>
    <cellStyle name="Normal 3 7 24 2 3 2 5" xfId="30009"/>
    <cellStyle name="Normal 3 7 24 2 3 2 6" xfId="30010"/>
    <cellStyle name="Normal 3 7 24 2 3 2 6 2" xfId="30011"/>
    <cellStyle name="Normal 3 7 24 2 3 2 7" xfId="30012"/>
    <cellStyle name="Normal 3 7 24 2 3 2 8" xfId="30013"/>
    <cellStyle name="Normal 3 7 24 2 3 2 9" xfId="30014"/>
    <cellStyle name="Normal 3 7 24 2 3 3" xfId="30015"/>
    <cellStyle name="Normal 3 7 24 2 3 4" xfId="30016"/>
    <cellStyle name="Normal 3 7 24 2 3 5" xfId="30017"/>
    <cellStyle name="Normal 3 7 24 2 3 6" xfId="30018"/>
    <cellStyle name="Normal 3 7 24 2 3 7" xfId="30019"/>
    <cellStyle name="Normal 3 7 24 2 3 8" xfId="30020"/>
    <cellStyle name="Normal 3 7 24 2 3 8 2" xfId="30021"/>
    <cellStyle name="Normal 3 7 24 2 3 8 2 2" xfId="30022"/>
    <cellStyle name="Normal 3 7 24 2 3 8 2 2 2" xfId="30023"/>
    <cellStyle name="Normal 3 7 24 2 3 8 2 3" xfId="30024"/>
    <cellStyle name="Normal 3 7 24 2 3 8 2 4" xfId="30025"/>
    <cellStyle name="Normal 3 7 24 2 3 8 2 5" xfId="30026"/>
    <cellStyle name="Normal 3 7 24 2 3 8 3" xfId="30027"/>
    <cellStyle name="Normal 3 7 24 2 3 8 3 2" xfId="30028"/>
    <cellStyle name="Normal 3 7 24 2 3 8 4" xfId="30029"/>
    <cellStyle name="Normal 3 7 24 2 3 8 5" xfId="30030"/>
    <cellStyle name="Normal 3 7 24 2 3 9" xfId="30031"/>
    <cellStyle name="Normal 3 7 24 2 4" xfId="30032"/>
    <cellStyle name="Normal 3 7 24 2 4 2" xfId="30033"/>
    <cellStyle name="Normal 3 7 24 2 4 2 2" xfId="30034"/>
    <cellStyle name="Normal 3 7 24 2 4 2 2 2" xfId="30035"/>
    <cellStyle name="Normal 3 7 24 2 4 2 2 2 2" xfId="30036"/>
    <cellStyle name="Normal 3 7 24 2 4 2 2 2 2 2" xfId="30037"/>
    <cellStyle name="Normal 3 7 24 2 4 2 2 2 3" xfId="30038"/>
    <cellStyle name="Normal 3 7 24 2 4 2 2 2 4" xfId="30039"/>
    <cellStyle name="Normal 3 7 24 2 4 2 2 2 5" xfId="30040"/>
    <cellStyle name="Normal 3 7 24 2 4 2 2 3" xfId="30041"/>
    <cellStyle name="Normal 3 7 24 2 4 2 2 3 2" xfId="30042"/>
    <cellStyle name="Normal 3 7 24 2 4 2 2 4" xfId="30043"/>
    <cellStyle name="Normal 3 7 24 2 4 2 2 5" xfId="30044"/>
    <cellStyle name="Normal 3 7 24 2 4 2 3" xfId="30045"/>
    <cellStyle name="Normal 3 7 24 2 4 2 4" xfId="30046"/>
    <cellStyle name="Normal 3 7 24 2 4 2 5" xfId="30047"/>
    <cellStyle name="Normal 3 7 24 2 4 2 6" xfId="30048"/>
    <cellStyle name="Normal 3 7 24 2 4 2 6 2" xfId="30049"/>
    <cellStyle name="Normal 3 7 24 2 4 2 7" xfId="30050"/>
    <cellStyle name="Normal 3 7 24 2 4 2 8" xfId="30051"/>
    <cellStyle name="Normal 3 7 24 2 4 2 9" xfId="30052"/>
    <cellStyle name="Normal 3 7 24 2 4 3" xfId="30053"/>
    <cellStyle name="Normal 3 7 24 2 4 3 2" xfId="30054"/>
    <cellStyle name="Normal 3 7 24 2 4 3 2 2" xfId="30055"/>
    <cellStyle name="Normal 3 7 24 2 4 3 2 2 2" xfId="30056"/>
    <cellStyle name="Normal 3 7 24 2 4 3 2 3" xfId="30057"/>
    <cellStyle name="Normal 3 7 24 2 4 3 2 4" xfId="30058"/>
    <cellStyle name="Normal 3 7 24 2 4 3 2 5" xfId="30059"/>
    <cellStyle name="Normal 3 7 24 2 4 3 3" xfId="30060"/>
    <cellStyle name="Normal 3 7 24 2 4 3 3 2" xfId="30061"/>
    <cellStyle name="Normal 3 7 24 2 4 3 4" xfId="30062"/>
    <cellStyle name="Normal 3 7 24 2 4 3 5" xfId="30063"/>
    <cellStyle name="Normal 3 7 24 2 4 4" xfId="30064"/>
    <cellStyle name="Normal 3 7 24 2 4 5" xfId="30065"/>
    <cellStyle name="Normal 3 7 24 2 4 6" xfId="30066"/>
    <cellStyle name="Normal 3 7 24 2 4 6 2" xfId="30067"/>
    <cellStyle name="Normal 3 7 24 2 4 7" xfId="30068"/>
    <cellStyle name="Normal 3 7 24 2 4 8" xfId="30069"/>
    <cellStyle name="Normal 3 7 24 2 4 9" xfId="30070"/>
    <cellStyle name="Normal 3 7 24 2 5" xfId="30071"/>
    <cellStyle name="Normal 3 7 24 2 5 2" xfId="30072"/>
    <cellStyle name="Normal 3 7 24 2 5 3" xfId="30073"/>
    <cellStyle name="Normal 3 7 24 2 6" xfId="30074"/>
    <cellStyle name="Normal 3 7 24 2 6 2" xfId="30075"/>
    <cellStyle name="Normal 3 7 24 2 6 3" xfId="30076"/>
    <cellStyle name="Normal 3 7 24 2 7" xfId="30077"/>
    <cellStyle name="Normal 3 7 24 2 7 2" xfId="30078"/>
    <cellStyle name="Normal 3 7 24 2 7 3" xfId="30079"/>
    <cellStyle name="Normal 3 7 24 2 8" xfId="30080"/>
    <cellStyle name="Normal 3 7 24 2 8 2" xfId="30081"/>
    <cellStyle name="Normal 3 7 24 2 8 3" xfId="30082"/>
    <cellStyle name="Normal 3 7 24 2 9" xfId="30083"/>
    <cellStyle name="Normal 3 7 24 2 9 2" xfId="30084"/>
    <cellStyle name="Normal 3 7 24 2 9 2 2" xfId="30085"/>
    <cellStyle name="Normal 3 7 24 2 9 2 2 2" xfId="30086"/>
    <cellStyle name="Normal 3 7 24 2 9 2 3" xfId="30087"/>
    <cellStyle name="Normal 3 7 24 2 9 2 4" xfId="30088"/>
    <cellStyle name="Normal 3 7 24 2 9 2 5" xfId="30089"/>
    <cellStyle name="Normal 3 7 24 2 9 3" xfId="30090"/>
    <cellStyle name="Normal 3 7 24 2 9 3 2" xfId="30091"/>
    <cellStyle name="Normal 3 7 24 2 9 4" xfId="30092"/>
    <cellStyle name="Normal 3 7 24 2 9 5" xfId="30093"/>
    <cellStyle name="Normal 3 7 24 3" xfId="30094"/>
    <cellStyle name="Normal 3 7 24 3 2" xfId="30095"/>
    <cellStyle name="Normal 3 7 24 3 3" xfId="30096"/>
    <cellStyle name="Normal 3 7 24 4" xfId="30097"/>
    <cellStyle name="Normal 3 7 24 4 10" xfId="30098"/>
    <cellStyle name="Normal 3 7 24 4 11" xfId="30099"/>
    <cellStyle name="Normal 3 7 24 4 12" xfId="30100"/>
    <cellStyle name="Normal 3 7 24 4 12 2" xfId="30101"/>
    <cellStyle name="Normal 3 7 24 4 13" xfId="30102"/>
    <cellStyle name="Normal 3 7 24 4 14" xfId="30103"/>
    <cellStyle name="Normal 3 7 24 4 15" xfId="30104"/>
    <cellStyle name="Normal 3 7 24 4 2" xfId="30105"/>
    <cellStyle name="Normal 3 7 24 4 2 2" xfId="30106"/>
    <cellStyle name="Normal 3 7 24 4 2 2 2" xfId="30107"/>
    <cellStyle name="Normal 3 7 24 4 2 2 2 2" xfId="30108"/>
    <cellStyle name="Normal 3 7 24 4 2 2 2 2 2" xfId="30109"/>
    <cellStyle name="Normal 3 7 24 4 2 2 2 2 2 2" xfId="30110"/>
    <cellStyle name="Normal 3 7 24 4 2 2 2 2 3" xfId="30111"/>
    <cellStyle name="Normal 3 7 24 4 2 2 2 2 4" xfId="30112"/>
    <cellStyle name="Normal 3 7 24 4 2 2 2 2 5" xfId="30113"/>
    <cellStyle name="Normal 3 7 24 4 2 2 2 3" xfId="30114"/>
    <cellStyle name="Normal 3 7 24 4 2 2 2 3 2" xfId="30115"/>
    <cellStyle name="Normal 3 7 24 4 2 2 2 4" xfId="30116"/>
    <cellStyle name="Normal 3 7 24 4 2 2 2 5" xfId="30117"/>
    <cellStyle name="Normal 3 7 24 4 2 2 3" xfId="30118"/>
    <cellStyle name="Normal 3 7 24 4 2 2 4" xfId="30119"/>
    <cellStyle name="Normal 3 7 24 4 2 2 5" xfId="30120"/>
    <cellStyle name="Normal 3 7 24 4 2 2 6" xfId="30121"/>
    <cellStyle name="Normal 3 7 24 4 2 2 6 2" xfId="30122"/>
    <cellStyle name="Normal 3 7 24 4 2 2 7" xfId="30123"/>
    <cellStyle name="Normal 3 7 24 4 2 2 8" xfId="30124"/>
    <cellStyle name="Normal 3 7 24 4 2 2 9" xfId="30125"/>
    <cellStyle name="Normal 3 7 24 4 2 3" xfId="30126"/>
    <cellStyle name="Normal 3 7 24 4 2 3 2" xfId="30127"/>
    <cellStyle name="Normal 3 7 24 4 2 3 2 2" xfId="30128"/>
    <cellStyle name="Normal 3 7 24 4 2 3 2 2 2" xfId="30129"/>
    <cellStyle name="Normal 3 7 24 4 2 3 2 3" xfId="30130"/>
    <cellStyle name="Normal 3 7 24 4 2 3 2 4" xfId="30131"/>
    <cellStyle name="Normal 3 7 24 4 2 3 2 5" xfId="30132"/>
    <cellStyle name="Normal 3 7 24 4 2 3 3" xfId="30133"/>
    <cellStyle name="Normal 3 7 24 4 2 3 3 2" xfId="30134"/>
    <cellStyle name="Normal 3 7 24 4 2 3 4" xfId="30135"/>
    <cellStyle name="Normal 3 7 24 4 2 3 5" xfId="30136"/>
    <cellStyle name="Normal 3 7 24 4 2 4" xfId="30137"/>
    <cellStyle name="Normal 3 7 24 4 2 5" xfId="30138"/>
    <cellStyle name="Normal 3 7 24 4 2 6" xfId="30139"/>
    <cellStyle name="Normal 3 7 24 4 2 6 2" xfId="30140"/>
    <cellStyle name="Normal 3 7 24 4 2 7" xfId="30141"/>
    <cellStyle name="Normal 3 7 24 4 2 8" xfId="30142"/>
    <cellStyle name="Normal 3 7 24 4 2 9" xfId="30143"/>
    <cellStyle name="Normal 3 7 24 4 3" xfId="30144"/>
    <cellStyle name="Normal 3 7 24 4 3 2" xfId="30145"/>
    <cellStyle name="Normal 3 7 24 4 3 3" xfId="30146"/>
    <cellStyle name="Normal 3 7 24 4 4" xfId="30147"/>
    <cellStyle name="Normal 3 7 24 4 4 2" xfId="30148"/>
    <cellStyle name="Normal 3 7 24 4 4 3" xfId="30149"/>
    <cellStyle name="Normal 3 7 24 4 5" xfId="30150"/>
    <cellStyle name="Normal 3 7 24 4 5 2" xfId="30151"/>
    <cellStyle name="Normal 3 7 24 4 5 3" xfId="30152"/>
    <cellStyle name="Normal 3 7 24 4 6" xfId="30153"/>
    <cellStyle name="Normal 3 7 24 4 6 2" xfId="30154"/>
    <cellStyle name="Normal 3 7 24 4 6 3" xfId="30155"/>
    <cellStyle name="Normal 3 7 24 4 7" xfId="30156"/>
    <cellStyle name="Normal 3 7 24 4 7 2" xfId="30157"/>
    <cellStyle name="Normal 3 7 24 4 7 3" xfId="30158"/>
    <cellStyle name="Normal 3 7 24 4 8" xfId="30159"/>
    <cellStyle name="Normal 3 7 24 4 8 2" xfId="30160"/>
    <cellStyle name="Normal 3 7 24 4 8 2 2" xfId="30161"/>
    <cellStyle name="Normal 3 7 24 4 8 2 2 2" xfId="30162"/>
    <cellStyle name="Normal 3 7 24 4 8 2 3" xfId="30163"/>
    <cellStyle name="Normal 3 7 24 4 8 2 4" xfId="30164"/>
    <cellStyle name="Normal 3 7 24 4 8 2 5" xfId="30165"/>
    <cellStyle name="Normal 3 7 24 4 8 3" xfId="30166"/>
    <cellStyle name="Normal 3 7 24 4 8 3 2" xfId="30167"/>
    <cellStyle name="Normal 3 7 24 4 8 4" xfId="30168"/>
    <cellStyle name="Normal 3 7 24 4 8 5" xfId="30169"/>
    <cellStyle name="Normal 3 7 24 4 9" xfId="30170"/>
    <cellStyle name="Normal 3 7 24 5" xfId="30171"/>
    <cellStyle name="Normal 3 7 24 5 2" xfId="30172"/>
    <cellStyle name="Normal 3 7 24 5 3" xfId="30173"/>
    <cellStyle name="Normal 3 7 24 6" xfId="30174"/>
    <cellStyle name="Normal 3 7 24 6 2" xfId="30175"/>
    <cellStyle name="Normal 3 7 24 6 2 2" xfId="30176"/>
    <cellStyle name="Normal 3 7 24 6 2 2 2" xfId="30177"/>
    <cellStyle name="Normal 3 7 24 6 2 2 2 2" xfId="30178"/>
    <cellStyle name="Normal 3 7 24 6 2 2 2 2 2" xfId="30179"/>
    <cellStyle name="Normal 3 7 24 6 2 2 2 3" xfId="30180"/>
    <cellStyle name="Normal 3 7 24 6 2 2 2 4" xfId="30181"/>
    <cellStyle name="Normal 3 7 24 6 2 2 2 5" xfId="30182"/>
    <cellStyle name="Normal 3 7 24 6 2 2 3" xfId="30183"/>
    <cellStyle name="Normal 3 7 24 6 2 2 3 2" xfId="30184"/>
    <cellStyle name="Normal 3 7 24 6 2 2 4" xfId="30185"/>
    <cellStyle name="Normal 3 7 24 6 2 2 5" xfId="30186"/>
    <cellStyle name="Normal 3 7 24 6 2 3" xfId="30187"/>
    <cellStyle name="Normal 3 7 24 6 2 4" xfId="30188"/>
    <cellStyle name="Normal 3 7 24 6 2 5" xfId="30189"/>
    <cellStyle name="Normal 3 7 24 6 2 6" xfId="30190"/>
    <cellStyle name="Normal 3 7 24 6 2 6 2" xfId="30191"/>
    <cellStyle name="Normal 3 7 24 6 2 7" xfId="30192"/>
    <cellStyle name="Normal 3 7 24 6 2 8" xfId="30193"/>
    <cellStyle name="Normal 3 7 24 6 2 9" xfId="30194"/>
    <cellStyle name="Normal 3 7 24 6 3" xfId="30195"/>
    <cellStyle name="Normal 3 7 24 6 3 2" xfId="30196"/>
    <cellStyle name="Normal 3 7 24 6 3 2 2" xfId="30197"/>
    <cellStyle name="Normal 3 7 24 6 3 2 2 2" xfId="30198"/>
    <cellStyle name="Normal 3 7 24 6 3 2 3" xfId="30199"/>
    <cellStyle name="Normal 3 7 24 6 3 2 4" xfId="30200"/>
    <cellStyle name="Normal 3 7 24 6 3 2 5" xfId="30201"/>
    <cellStyle name="Normal 3 7 24 6 3 3" xfId="30202"/>
    <cellStyle name="Normal 3 7 24 6 3 3 2" xfId="30203"/>
    <cellStyle name="Normal 3 7 24 6 3 4" xfId="30204"/>
    <cellStyle name="Normal 3 7 24 6 3 5" xfId="30205"/>
    <cellStyle name="Normal 3 7 24 6 4" xfId="30206"/>
    <cellStyle name="Normal 3 7 24 6 5" xfId="30207"/>
    <cellStyle name="Normal 3 7 24 6 6" xfId="30208"/>
    <cellStyle name="Normal 3 7 24 6 6 2" xfId="30209"/>
    <cellStyle name="Normal 3 7 24 6 7" xfId="30210"/>
    <cellStyle name="Normal 3 7 24 6 8" xfId="30211"/>
    <cellStyle name="Normal 3 7 24 6 9" xfId="30212"/>
    <cellStyle name="Normal 3 7 24 7" xfId="30213"/>
    <cellStyle name="Normal 3 7 24 8" xfId="30214"/>
    <cellStyle name="Normal 3 7 24 9" xfId="30215"/>
    <cellStyle name="Normal 3 7 25" xfId="30216"/>
    <cellStyle name="Normal 3 7 25 2" xfId="30217"/>
    <cellStyle name="Normal 3 7 25 3" xfId="30218"/>
    <cellStyle name="Normal 3 7 26" xfId="30219"/>
    <cellStyle name="Normal 3 7 26 2" xfId="30220"/>
    <cellStyle name="Normal 3 7 26 3" xfId="30221"/>
    <cellStyle name="Normal 3 7 27" xfId="30222"/>
    <cellStyle name="Normal 3 7 27 2" xfId="30223"/>
    <cellStyle name="Normal 3 7 27 3" xfId="30224"/>
    <cellStyle name="Normal 3 7 28" xfId="30225"/>
    <cellStyle name="Normal 3 7 28 2" xfId="30226"/>
    <cellStyle name="Normal 3 7 28 3" xfId="30227"/>
    <cellStyle name="Normal 3 7 29" xfId="30228"/>
    <cellStyle name="Normal 3 7 29 2" xfId="30229"/>
    <cellStyle name="Normal 3 7 29 3" xfId="30230"/>
    <cellStyle name="Normal 3 7 3" xfId="30231"/>
    <cellStyle name="Normal 3 7 3 2" xfId="30232"/>
    <cellStyle name="Normal 3 7 3 2 2" xfId="30233"/>
    <cellStyle name="Normal 3 7 3 2 3" xfId="30234"/>
    <cellStyle name="Normal 3 7 3 3" xfId="30235"/>
    <cellStyle name="Normal 3 7 3 3 2" xfId="30236"/>
    <cellStyle name="Normal 3 7 3 3 3" xfId="30237"/>
    <cellStyle name="Normal 3 7 3 4" xfId="30238"/>
    <cellStyle name="Normal 3 7 3 5" xfId="30239"/>
    <cellStyle name="Normal 3 7 30" xfId="30240"/>
    <cellStyle name="Normal 3 7 30 10" xfId="30241"/>
    <cellStyle name="Normal 3 7 30 11" xfId="30242"/>
    <cellStyle name="Normal 3 7 30 12" xfId="30243"/>
    <cellStyle name="Normal 3 7 30 13" xfId="30244"/>
    <cellStyle name="Normal 3 7 30 13 2" xfId="30245"/>
    <cellStyle name="Normal 3 7 30 14" xfId="30246"/>
    <cellStyle name="Normal 3 7 30 15" xfId="30247"/>
    <cellStyle name="Normal 3 7 30 16" xfId="30248"/>
    <cellStyle name="Normal 3 7 30 2" xfId="30249"/>
    <cellStyle name="Normal 3 7 30 2 10" xfId="30250"/>
    <cellStyle name="Normal 3 7 30 2 11" xfId="30251"/>
    <cellStyle name="Normal 3 7 30 2 12" xfId="30252"/>
    <cellStyle name="Normal 3 7 30 2 13" xfId="30253"/>
    <cellStyle name="Normal 3 7 30 2 13 2" xfId="30254"/>
    <cellStyle name="Normal 3 7 30 2 14" xfId="30255"/>
    <cellStyle name="Normal 3 7 30 2 15" xfId="30256"/>
    <cellStyle name="Normal 3 7 30 2 16" xfId="30257"/>
    <cellStyle name="Normal 3 7 30 2 2" xfId="30258"/>
    <cellStyle name="Normal 3 7 30 2 2 10" xfId="30259"/>
    <cellStyle name="Normal 3 7 30 2 2 11" xfId="30260"/>
    <cellStyle name="Normal 3 7 30 2 2 12" xfId="30261"/>
    <cellStyle name="Normal 3 7 30 2 2 12 2" xfId="30262"/>
    <cellStyle name="Normal 3 7 30 2 2 13" xfId="30263"/>
    <cellStyle name="Normal 3 7 30 2 2 14" xfId="30264"/>
    <cellStyle name="Normal 3 7 30 2 2 15" xfId="30265"/>
    <cellStyle name="Normal 3 7 30 2 2 2" xfId="30266"/>
    <cellStyle name="Normal 3 7 30 2 2 2 2" xfId="30267"/>
    <cellStyle name="Normal 3 7 30 2 2 2 2 2" xfId="30268"/>
    <cellStyle name="Normal 3 7 30 2 2 2 2 2 2" xfId="30269"/>
    <cellStyle name="Normal 3 7 30 2 2 2 2 2 2 2" xfId="30270"/>
    <cellStyle name="Normal 3 7 30 2 2 2 2 2 2 2 2" xfId="30271"/>
    <cellStyle name="Normal 3 7 30 2 2 2 2 2 2 3" xfId="30272"/>
    <cellStyle name="Normal 3 7 30 2 2 2 2 2 2 4" xfId="30273"/>
    <cellStyle name="Normal 3 7 30 2 2 2 2 2 2 5" xfId="30274"/>
    <cellStyle name="Normal 3 7 30 2 2 2 2 2 3" xfId="30275"/>
    <cellStyle name="Normal 3 7 30 2 2 2 2 2 3 2" xfId="30276"/>
    <cellStyle name="Normal 3 7 30 2 2 2 2 2 4" xfId="30277"/>
    <cellStyle name="Normal 3 7 30 2 2 2 2 2 5" xfId="30278"/>
    <cellStyle name="Normal 3 7 30 2 2 2 2 3" xfId="30279"/>
    <cellStyle name="Normal 3 7 30 2 2 2 2 4" xfId="30280"/>
    <cellStyle name="Normal 3 7 30 2 2 2 2 5" xfId="30281"/>
    <cellStyle name="Normal 3 7 30 2 2 2 2 6" xfId="30282"/>
    <cellStyle name="Normal 3 7 30 2 2 2 2 6 2" xfId="30283"/>
    <cellStyle name="Normal 3 7 30 2 2 2 2 7" xfId="30284"/>
    <cellStyle name="Normal 3 7 30 2 2 2 2 8" xfId="30285"/>
    <cellStyle name="Normal 3 7 30 2 2 2 2 9" xfId="30286"/>
    <cellStyle name="Normal 3 7 30 2 2 2 3" xfId="30287"/>
    <cellStyle name="Normal 3 7 30 2 2 2 3 2" xfId="30288"/>
    <cellStyle name="Normal 3 7 30 2 2 2 3 2 2" xfId="30289"/>
    <cellStyle name="Normal 3 7 30 2 2 2 3 2 2 2" xfId="30290"/>
    <cellStyle name="Normal 3 7 30 2 2 2 3 2 3" xfId="30291"/>
    <cellStyle name="Normal 3 7 30 2 2 2 3 2 4" xfId="30292"/>
    <cellStyle name="Normal 3 7 30 2 2 2 3 2 5" xfId="30293"/>
    <cellStyle name="Normal 3 7 30 2 2 2 3 3" xfId="30294"/>
    <cellStyle name="Normal 3 7 30 2 2 2 3 3 2" xfId="30295"/>
    <cellStyle name="Normal 3 7 30 2 2 2 3 4" xfId="30296"/>
    <cellStyle name="Normal 3 7 30 2 2 2 3 5" xfId="30297"/>
    <cellStyle name="Normal 3 7 30 2 2 2 4" xfId="30298"/>
    <cellStyle name="Normal 3 7 30 2 2 2 5" xfId="30299"/>
    <cellStyle name="Normal 3 7 30 2 2 2 6" xfId="30300"/>
    <cellStyle name="Normal 3 7 30 2 2 2 6 2" xfId="30301"/>
    <cellStyle name="Normal 3 7 30 2 2 2 7" xfId="30302"/>
    <cellStyle name="Normal 3 7 30 2 2 2 8" xfId="30303"/>
    <cellStyle name="Normal 3 7 30 2 2 2 9" xfId="30304"/>
    <cellStyle name="Normal 3 7 30 2 2 3" xfId="30305"/>
    <cellStyle name="Normal 3 7 30 2 2 4" xfId="30306"/>
    <cellStyle name="Normal 3 7 30 2 2 5" xfId="30307"/>
    <cellStyle name="Normal 3 7 30 2 2 6" xfId="30308"/>
    <cellStyle name="Normal 3 7 30 2 2 7" xfId="30309"/>
    <cellStyle name="Normal 3 7 30 2 2 8" xfId="30310"/>
    <cellStyle name="Normal 3 7 30 2 2 8 2" xfId="30311"/>
    <cellStyle name="Normal 3 7 30 2 2 8 2 2" xfId="30312"/>
    <cellStyle name="Normal 3 7 30 2 2 8 2 2 2" xfId="30313"/>
    <cellStyle name="Normal 3 7 30 2 2 8 2 3" xfId="30314"/>
    <cellStyle name="Normal 3 7 30 2 2 8 2 4" xfId="30315"/>
    <cellStyle name="Normal 3 7 30 2 2 8 2 5" xfId="30316"/>
    <cellStyle name="Normal 3 7 30 2 2 8 3" xfId="30317"/>
    <cellStyle name="Normal 3 7 30 2 2 8 3 2" xfId="30318"/>
    <cellStyle name="Normal 3 7 30 2 2 8 4" xfId="30319"/>
    <cellStyle name="Normal 3 7 30 2 2 8 5" xfId="30320"/>
    <cellStyle name="Normal 3 7 30 2 2 9" xfId="30321"/>
    <cellStyle name="Normal 3 7 30 2 3" xfId="30322"/>
    <cellStyle name="Normal 3 7 30 2 4" xfId="30323"/>
    <cellStyle name="Normal 3 7 30 2 4 2" xfId="30324"/>
    <cellStyle name="Normal 3 7 30 2 4 2 2" xfId="30325"/>
    <cellStyle name="Normal 3 7 30 2 4 2 2 2" xfId="30326"/>
    <cellStyle name="Normal 3 7 30 2 4 2 2 2 2" xfId="30327"/>
    <cellStyle name="Normal 3 7 30 2 4 2 2 2 2 2" xfId="30328"/>
    <cellStyle name="Normal 3 7 30 2 4 2 2 2 3" xfId="30329"/>
    <cellStyle name="Normal 3 7 30 2 4 2 2 2 4" xfId="30330"/>
    <cellStyle name="Normal 3 7 30 2 4 2 2 2 5" xfId="30331"/>
    <cellStyle name="Normal 3 7 30 2 4 2 2 3" xfId="30332"/>
    <cellStyle name="Normal 3 7 30 2 4 2 2 3 2" xfId="30333"/>
    <cellStyle name="Normal 3 7 30 2 4 2 2 4" xfId="30334"/>
    <cellStyle name="Normal 3 7 30 2 4 2 2 5" xfId="30335"/>
    <cellStyle name="Normal 3 7 30 2 4 2 3" xfId="30336"/>
    <cellStyle name="Normal 3 7 30 2 4 2 4" xfId="30337"/>
    <cellStyle name="Normal 3 7 30 2 4 2 5" xfId="30338"/>
    <cellStyle name="Normal 3 7 30 2 4 2 6" xfId="30339"/>
    <cellStyle name="Normal 3 7 30 2 4 2 6 2" xfId="30340"/>
    <cellStyle name="Normal 3 7 30 2 4 2 7" xfId="30341"/>
    <cellStyle name="Normal 3 7 30 2 4 2 8" xfId="30342"/>
    <cellStyle name="Normal 3 7 30 2 4 2 9" xfId="30343"/>
    <cellStyle name="Normal 3 7 30 2 4 3" xfId="30344"/>
    <cellStyle name="Normal 3 7 30 2 4 3 2" xfId="30345"/>
    <cellStyle name="Normal 3 7 30 2 4 3 2 2" xfId="30346"/>
    <cellStyle name="Normal 3 7 30 2 4 3 2 2 2" xfId="30347"/>
    <cellStyle name="Normal 3 7 30 2 4 3 2 3" xfId="30348"/>
    <cellStyle name="Normal 3 7 30 2 4 3 2 4" xfId="30349"/>
    <cellStyle name="Normal 3 7 30 2 4 3 2 5" xfId="30350"/>
    <cellStyle name="Normal 3 7 30 2 4 3 3" xfId="30351"/>
    <cellStyle name="Normal 3 7 30 2 4 3 3 2" xfId="30352"/>
    <cellStyle name="Normal 3 7 30 2 4 3 4" xfId="30353"/>
    <cellStyle name="Normal 3 7 30 2 4 3 5" xfId="30354"/>
    <cellStyle name="Normal 3 7 30 2 4 4" xfId="30355"/>
    <cellStyle name="Normal 3 7 30 2 4 5" xfId="30356"/>
    <cellStyle name="Normal 3 7 30 2 4 6" xfId="30357"/>
    <cellStyle name="Normal 3 7 30 2 4 6 2" xfId="30358"/>
    <cellStyle name="Normal 3 7 30 2 4 7" xfId="30359"/>
    <cellStyle name="Normal 3 7 30 2 4 8" xfId="30360"/>
    <cellStyle name="Normal 3 7 30 2 4 9" xfId="30361"/>
    <cellStyle name="Normal 3 7 30 2 5" xfId="30362"/>
    <cellStyle name="Normal 3 7 30 2 5 2" xfId="30363"/>
    <cellStyle name="Normal 3 7 30 2 5 3" xfId="30364"/>
    <cellStyle name="Normal 3 7 30 2 6" xfId="30365"/>
    <cellStyle name="Normal 3 7 30 2 6 2" xfId="30366"/>
    <cellStyle name="Normal 3 7 30 2 6 3" xfId="30367"/>
    <cellStyle name="Normal 3 7 30 2 7" xfId="30368"/>
    <cellStyle name="Normal 3 7 30 2 7 2" xfId="30369"/>
    <cellStyle name="Normal 3 7 30 2 7 3" xfId="30370"/>
    <cellStyle name="Normal 3 7 30 2 8" xfId="30371"/>
    <cellStyle name="Normal 3 7 30 2 8 2" xfId="30372"/>
    <cellStyle name="Normal 3 7 30 2 8 3" xfId="30373"/>
    <cellStyle name="Normal 3 7 30 2 9" xfId="30374"/>
    <cellStyle name="Normal 3 7 30 2 9 2" xfId="30375"/>
    <cellStyle name="Normal 3 7 30 2 9 2 2" xfId="30376"/>
    <cellStyle name="Normal 3 7 30 2 9 2 2 2" xfId="30377"/>
    <cellStyle name="Normal 3 7 30 2 9 2 3" xfId="30378"/>
    <cellStyle name="Normal 3 7 30 2 9 2 4" xfId="30379"/>
    <cellStyle name="Normal 3 7 30 2 9 2 5" xfId="30380"/>
    <cellStyle name="Normal 3 7 30 2 9 3" xfId="30381"/>
    <cellStyle name="Normal 3 7 30 2 9 3 2" xfId="30382"/>
    <cellStyle name="Normal 3 7 30 2 9 4" xfId="30383"/>
    <cellStyle name="Normal 3 7 30 2 9 5" xfId="30384"/>
    <cellStyle name="Normal 3 7 30 3" xfId="30385"/>
    <cellStyle name="Normal 3 7 30 3 10" xfId="30386"/>
    <cellStyle name="Normal 3 7 30 3 11" xfId="30387"/>
    <cellStyle name="Normal 3 7 30 3 12" xfId="30388"/>
    <cellStyle name="Normal 3 7 30 3 12 2" xfId="30389"/>
    <cellStyle name="Normal 3 7 30 3 13" xfId="30390"/>
    <cellStyle name="Normal 3 7 30 3 14" xfId="30391"/>
    <cellStyle name="Normal 3 7 30 3 15" xfId="30392"/>
    <cellStyle name="Normal 3 7 30 3 2" xfId="30393"/>
    <cellStyle name="Normal 3 7 30 3 2 2" xfId="30394"/>
    <cellStyle name="Normal 3 7 30 3 2 2 2" xfId="30395"/>
    <cellStyle name="Normal 3 7 30 3 2 2 2 2" xfId="30396"/>
    <cellStyle name="Normal 3 7 30 3 2 2 2 2 2" xfId="30397"/>
    <cellStyle name="Normal 3 7 30 3 2 2 2 2 2 2" xfId="30398"/>
    <cellStyle name="Normal 3 7 30 3 2 2 2 2 3" xfId="30399"/>
    <cellStyle name="Normal 3 7 30 3 2 2 2 2 4" xfId="30400"/>
    <cellStyle name="Normal 3 7 30 3 2 2 2 2 5" xfId="30401"/>
    <cellStyle name="Normal 3 7 30 3 2 2 2 3" xfId="30402"/>
    <cellStyle name="Normal 3 7 30 3 2 2 2 3 2" xfId="30403"/>
    <cellStyle name="Normal 3 7 30 3 2 2 2 4" xfId="30404"/>
    <cellStyle name="Normal 3 7 30 3 2 2 2 5" xfId="30405"/>
    <cellStyle name="Normal 3 7 30 3 2 2 3" xfId="30406"/>
    <cellStyle name="Normal 3 7 30 3 2 2 4" xfId="30407"/>
    <cellStyle name="Normal 3 7 30 3 2 2 5" xfId="30408"/>
    <cellStyle name="Normal 3 7 30 3 2 2 6" xfId="30409"/>
    <cellStyle name="Normal 3 7 30 3 2 2 6 2" xfId="30410"/>
    <cellStyle name="Normal 3 7 30 3 2 2 7" xfId="30411"/>
    <cellStyle name="Normal 3 7 30 3 2 2 8" xfId="30412"/>
    <cellStyle name="Normal 3 7 30 3 2 2 9" xfId="30413"/>
    <cellStyle name="Normal 3 7 30 3 2 3" xfId="30414"/>
    <cellStyle name="Normal 3 7 30 3 2 3 2" xfId="30415"/>
    <cellStyle name="Normal 3 7 30 3 2 3 2 2" xfId="30416"/>
    <cellStyle name="Normal 3 7 30 3 2 3 2 2 2" xfId="30417"/>
    <cellStyle name="Normal 3 7 30 3 2 3 2 3" xfId="30418"/>
    <cellStyle name="Normal 3 7 30 3 2 3 2 4" xfId="30419"/>
    <cellStyle name="Normal 3 7 30 3 2 3 2 5" xfId="30420"/>
    <cellStyle name="Normal 3 7 30 3 2 3 3" xfId="30421"/>
    <cellStyle name="Normal 3 7 30 3 2 3 3 2" xfId="30422"/>
    <cellStyle name="Normal 3 7 30 3 2 3 4" xfId="30423"/>
    <cellStyle name="Normal 3 7 30 3 2 3 5" xfId="30424"/>
    <cellStyle name="Normal 3 7 30 3 2 4" xfId="30425"/>
    <cellStyle name="Normal 3 7 30 3 2 5" xfId="30426"/>
    <cellStyle name="Normal 3 7 30 3 2 6" xfId="30427"/>
    <cellStyle name="Normal 3 7 30 3 2 6 2" xfId="30428"/>
    <cellStyle name="Normal 3 7 30 3 2 7" xfId="30429"/>
    <cellStyle name="Normal 3 7 30 3 2 8" xfId="30430"/>
    <cellStyle name="Normal 3 7 30 3 2 9" xfId="30431"/>
    <cellStyle name="Normal 3 7 30 3 3" xfId="30432"/>
    <cellStyle name="Normal 3 7 30 3 3 2" xfId="30433"/>
    <cellStyle name="Normal 3 7 30 3 3 3" xfId="30434"/>
    <cellStyle name="Normal 3 7 30 3 4" xfId="30435"/>
    <cellStyle name="Normal 3 7 30 3 4 2" xfId="30436"/>
    <cellStyle name="Normal 3 7 30 3 4 3" xfId="30437"/>
    <cellStyle name="Normal 3 7 30 3 5" xfId="30438"/>
    <cellStyle name="Normal 3 7 30 3 5 2" xfId="30439"/>
    <cellStyle name="Normal 3 7 30 3 5 3" xfId="30440"/>
    <cellStyle name="Normal 3 7 30 3 6" xfId="30441"/>
    <cellStyle name="Normal 3 7 30 3 6 2" xfId="30442"/>
    <cellStyle name="Normal 3 7 30 3 6 3" xfId="30443"/>
    <cellStyle name="Normal 3 7 30 3 7" xfId="30444"/>
    <cellStyle name="Normal 3 7 30 3 7 2" xfId="30445"/>
    <cellStyle name="Normal 3 7 30 3 7 3" xfId="30446"/>
    <cellStyle name="Normal 3 7 30 3 8" xfId="30447"/>
    <cellStyle name="Normal 3 7 30 3 8 2" xfId="30448"/>
    <cellStyle name="Normal 3 7 30 3 8 2 2" xfId="30449"/>
    <cellStyle name="Normal 3 7 30 3 8 2 2 2" xfId="30450"/>
    <cellStyle name="Normal 3 7 30 3 8 2 3" xfId="30451"/>
    <cellStyle name="Normal 3 7 30 3 8 2 4" xfId="30452"/>
    <cellStyle name="Normal 3 7 30 3 8 2 5" xfId="30453"/>
    <cellStyle name="Normal 3 7 30 3 8 3" xfId="30454"/>
    <cellStyle name="Normal 3 7 30 3 8 3 2" xfId="30455"/>
    <cellStyle name="Normal 3 7 30 3 8 4" xfId="30456"/>
    <cellStyle name="Normal 3 7 30 3 8 5" xfId="30457"/>
    <cellStyle name="Normal 3 7 30 3 9" xfId="30458"/>
    <cellStyle name="Normal 3 7 30 4" xfId="30459"/>
    <cellStyle name="Normal 3 7 30 4 2" xfId="30460"/>
    <cellStyle name="Normal 3 7 30 4 2 2" xfId="30461"/>
    <cellStyle name="Normal 3 7 30 4 2 2 2" xfId="30462"/>
    <cellStyle name="Normal 3 7 30 4 2 2 2 2" xfId="30463"/>
    <cellStyle name="Normal 3 7 30 4 2 2 2 2 2" xfId="30464"/>
    <cellStyle name="Normal 3 7 30 4 2 2 2 3" xfId="30465"/>
    <cellStyle name="Normal 3 7 30 4 2 2 2 4" xfId="30466"/>
    <cellStyle name="Normal 3 7 30 4 2 2 2 5" xfId="30467"/>
    <cellStyle name="Normal 3 7 30 4 2 2 3" xfId="30468"/>
    <cellStyle name="Normal 3 7 30 4 2 2 3 2" xfId="30469"/>
    <cellStyle name="Normal 3 7 30 4 2 2 4" xfId="30470"/>
    <cellStyle name="Normal 3 7 30 4 2 2 5" xfId="30471"/>
    <cellStyle name="Normal 3 7 30 4 2 3" xfId="30472"/>
    <cellStyle name="Normal 3 7 30 4 2 4" xfId="30473"/>
    <cellStyle name="Normal 3 7 30 4 2 5" xfId="30474"/>
    <cellStyle name="Normal 3 7 30 4 2 6" xfId="30475"/>
    <cellStyle name="Normal 3 7 30 4 2 6 2" xfId="30476"/>
    <cellStyle name="Normal 3 7 30 4 2 7" xfId="30477"/>
    <cellStyle name="Normal 3 7 30 4 2 8" xfId="30478"/>
    <cellStyle name="Normal 3 7 30 4 2 9" xfId="30479"/>
    <cellStyle name="Normal 3 7 30 4 3" xfId="30480"/>
    <cellStyle name="Normal 3 7 30 4 3 2" xfId="30481"/>
    <cellStyle name="Normal 3 7 30 4 3 2 2" xfId="30482"/>
    <cellStyle name="Normal 3 7 30 4 3 2 2 2" xfId="30483"/>
    <cellStyle name="Normal 3 7 30 4 3 2 3" xfId="30484"/>
    <cellStyle name="Normal 3 7 30 4 3 2 4" xfId="30485"/>
    <cellStyle name="Normal 3 7 30 4 3 2 5" xfId="30486"/>
    <cellStyle name="Normal 3 7 30 4 3 3" xfId="30487"/>
    <cellStyle name="Normal 3 7 30 4 3 3 2" xfId="30488"/>
    <cellStyle name="Normal 3 7 30 4 3 4" xfId="30489"/>
    <cellStyle name="Normal 3 7 30 4 3 5" xfId="30490"/>
    <cellStyle name="Normal 3 7 30 4 4" xfId="30491"/>
    <cellStyle name="Normal 3 7 30 4 5" xfId="30492"/>
    <cellStyle name="Normal 3 7 30 4 6" xfId="30493"/>
    <cellStyle name="Normal 3 7 30 4 6 2" xfId="30494"/>
    <cellStyle name="Normal 3 7 30 4 7" xfId="30495"/>
    <cellStyle name="Normal 3 7 30 4 8" xfId="30496"/>
    <cellStyle name="Normal 3 7 30 4 9" xfId="30497"/>
    <cellStyle name="Normal 3 7 30 5" xfId="30498"/>
    <cellStyle name="Normal 3 7 30 6" xfId="30499"/>
    <cellStyle name="Normal 3 7 30 7" xfId="30500"/>
    <cellStyle name="Normal 3 7 30 8" xfId="30501"/>
    <cellStyle name="Normal 3 7 30 9" xfId="30502"/>
    <cellStyle name="Normal 3 7 30 9 2" xfId="30503"/>
    <cellStyle name="Normal 3 7 30 9 2 2" xfId="30504"/>
    <cellStyle name="Normal 3 7 30 9 2 2 2" xfId="30505"/>
    <cellStyle name="Normal 3 7 30 9 2 3" xfId="30506"/>
    <cellStyle name="Normal 3 7 30 9 2 4" xfId="30507"/>
    <cellStyle name="Normal 3 7 30 9 2 5" xfId="30508"/>
    <cellStyle name="Normal 3 7 30 9 3" xfId="30509"/>
    <cellStyle name="Normal 3 7 30 9 3 2" xfId="30510"/>
    <cellStyle name="Normal 3 7 30 9 4" xfId="30511"/>
    <cellStyle name="Normal 3 7 30 9 5" xfId="30512"/>
    <cellStyle name="Normal 3 7 31" xfId="30513"/>
    <cellStyle name="Normal 3 7 31 10" xfId="30514"/>
    <cellStyle name="Normal 3 7 31 11" xfId="30515"/>
    <cellStyle name="Normal 3 7 31 12" xfId="30516"/>
    <cellStyle name="Normal 3 7 31 12 2" xfId="30517"/>
    <cellStyle name="Normal 3 7 31 13" xfId="30518"/>
    <cellStyle name="Normal 3 7 31 14" xfId="30519"/>
    <cellStyle name="Normal 3 7 31 15" xfId="30520"/>
    <cellStyle name="Normal 3 7 31 2" xfId="30521"/>
    <cellStyle name="Normal 3 7 31 2 2" xfId="30522"/>
    <cellStyle name="Normal 3 7 31 2 2 2" xfId="30523"/>
    <cellStyle name="Normal 3 7 31 2 2 2 2" xfId="30524"/>
    <cellStyle name="Normal 3 7 31 2 2 2 2 2" xfId="30525"/>
    <cellStyle name="Normal 3 7 31 2 2 2 2 2 2" xfId="30526"/>
    <cellStyle name="Normal 3 7 31 2 2 2 2 3" xfId="30527"/>
    <cellStyle name="Normal 3 7 31 2 2 2 2 4" xfId="30528"/>
    <cellStyle name="Normal 3 7 31 2 2 2 2 5" xfId="30529"/>
    <cellStyle name="Normal 3 7 31 2 2 2 3" xfId="30530"/>
    <cellStyle name="Normal 3 7 31 2 2 2 3 2" xfId="30531"/>
    <cellStyle name="Normal 3 7 31 2 2 2 4" xfId="30532"/>
    <cellStyle name="Normal 3 7 31 2 2 2 5" xfId="30533"/>
    <cellStyle name="Normal 3 7 31 2 2 3" xfId="30534"/>
    <cellStyle name="Normal 3 7 31 2 2 4" xfId="30535"/>
    <cellStyle name="Normal 3 7 31 2 2 5" xfId="30536"/>
    <cellStyle name="Normal 3 7 31 2 2 6" xfId="30537"/>
    <cellStyle name="Normal 3 7 31 2 2 6 2" xfId="30538"/>
    <cellStyle name="Normal 3 7 31 2 2 7" xfId="30539"/>
    <cellStyle name="Normal 3 7 31 2 2 8" xfId="30540"/>
    <cellStyle name="Normal 3 7 31 2 2 9" xfId="30541"/>
    <cellStyle name="Normal 3 7 31 2 3" xfId="30542"/>
    <cellStyle name="Normal 3 7 31 2 3 2" xfId="30543"/>
    <cellStyle name="Normal 3 7 31 2 3 2 2" xfId="30544"/>
    <cellStyle name="Normal 3 7 31 2 3 2 2 2" xfId="30545"/>
    <cellStyle name="Normal 3 7 31 2 3 2 3" xfId="30546"/>
    <cellStyle name="Normal 3 7 31 2 3 2 4" xfId="30547"/>
    <cellStyle name="Normal 3 7 31 2 3 2 5" xfId="30548"/>
    <cellStyle name="Normal 3 7 31 2 3 3" xfId="30549"/>
    <cellStyle name="Normal 3 7 31 2 3 3 2" xfId="30550"/>
    <cellStyle name="Normal 3 7 31 2 3 4" xfId="30551"/>
    <cellStyle name="Normal 3 7 31 2 3 5" xfId="30552"/>
    <cellStyle name="Normal 3 7 31 2 4" xfId="30553"/>
    <cellStyle name="Normal 3 7 31 2 5" xfId="30554"/>
    <cellStyle name="Normal 3 7 31 2 6" xfId="30555"/>
    <cellStyle name="Normal 3 7 31 2 6 2" xfId="30556"/>
    <cellStyle name="Normal 3 7 31 2 7" xfId="30557"/>
    <cellStyle name="Normal 3 7 31 2 8" xfId="30558"/>
    <cellStyle name="Normal 3 7 31 2 9" xfId="30559"/>
    <cellStyle name="Normal 3 7 31 3" xfId="30560"/>
    <cellStyle name="Normal 3 7 31 4" xfId="30561"/>
    <cellStyle name="Normal 3 7 31 5" xfId="30562"/>
    <cellStyle name="Normal 3 7 31 6" xfId="30563"/>
    <cellStyle name="Normal 3 7 31 7" xfId="30564"/>
    <cellStyle name="Normal 3 7 31 8" xfId="30565"/>
    <cellStyle name="Normal 3 7 31 8 2" xfId="30566"/>
    <cellStyle name="Normal 3 7 31 8 2 2" xfId="30567"/>
    <cellStyle name="Normal 3 7 31 8 2 2 2" xfId="30568"/>
    <cellStyle name="Normal 3 7 31 8 2 3" xfId="30569"/>
    <cellStyle name="Normal 3 7 31 8 2 4" xfId="30570"/>
    <cellStyle name="Normal 3 7 31 8 2 5" xfId="30571"/>
    <cellStyle name="Normal 3 7 31 8 3" xfId="30572"/>
    <cellStyle name="Normal 3 7 31 8 3 2" xfId="30573"/>
    <cellStyle name="Normal 3 7 31 8 4" xfId="30574"/>
    <cellStyle name="Normal 3 7 31 8 5" xfId="30575"/>
    <cellStyle name="Normal 3 7 31 9" xfId="30576"/>
    <cellStyle name="Normal 3 7 32" xfId="30577"/>
    <cellStyle name="Normal 3 7 33" xfId="30578"/>
    <cellStyle name="Normal 3 7 33 2" xfId="30579"/>
    <cellStyle name="Normal 3 7 33 2 2" xfId="30580"/>
    <cellStyle name="Normal 3 7 33 2 2 2" xfId="30581"/>
    <cellStyle name="Normal 3 7 33 2 2 2 2" xfId="30582"/>
    <cellStyle name="Normal 3 7 33 2 2 2 2 2" xfId="30583"/>
    <cellStyle name="Normal 3 7 33 2 2 2 3" xfId="30584"/>
    <cellStyle name="Normal 3 7 33 2 2 2 4" xfId="30585"/>
    <cellStyle name="Normal 3 7 33 2 2 2 5" xfId="30586"/>
    <cellStyle name="Normal 3 7 33 2 2 3" xfId="30587"/>
    <cellStyle name="Normal 3 7 33 2 2 3 2" xfId="30588"/>
    <cellStyle name="Normal 3 7 33 2 2 4" xfId="30589"/>
    <cellStyle name="Normal 3 7 33 2 2 5" xfId="30590"/>
    <cellStyle name="Normal 3 7 33 2 3" xfId="30591"/>
    <cellStyle name="Normal 3 7 33 2 4" xfId="30592"/>
    <cellStyle name="Normal 3 7 33 2 5" xfId="30593"/>
    <cellStyle name="Normal 3 7 33 2 6" xfId="30594"/>
    <cellStyle name="Normal 3 7 33 2 6 2" xfId="30595"/>
    <cellStyle name="Normal 3 7 33 2 7" xfId="30596"/>
    <cellStyle name="Normal 3 7 33 2 8" xfId="30597"/>
    <cellStyle name="Normal 3 7 33 2 9" xfId="30598"/>
    <cellStyle name="Normal 3 7 33 3" xfId="30599"/>
    <cellStyle name="Normal 3 7 33 3 2" xfId="30600"/>
    <cellStyle name="Normal 3 7 33 3 2 2" xfId="30601"/>
    <cellStyle name="Normal 3 7 33 3 2 2 2" xfId="30602"/>
    <cellStyle name="Normal 3 7 33 3 2 3" xfId="30603"/>
    <cellStyle name="Normal 3 7 33 3 2 4" xfId="30604"/>
    <cellStyle name="Normal 3 7 33 3 2 5" xfId="30605"/>
    <cellStyle name="Normal 3 7 33 3 3" xfId="30606"/>
    <cellStyle name="Normal 3 7 33 3 3 2" xfId="30607"/>
    <cellStyle name="Normal 3 7 33 3 4" xfId="30608"/>
    <cellStyle name="Normal 3 7 33 3 5" xfId="30609"/>
    <cellStyle name="Normal 3 7 33 4" xfId="30610"/>
    <cellStyle name="Normal 3 7 33 5" xfId="30611"/>
    <cellStyle name="Normal 3 7 33 6" xfId="30612"/>
    <cellStyle name="Normal 3 7 33 6 2" xfId="30613"/>
    <cellStyle name="Normal 3 7 33 7" xfId="30614"/>
    <cellStyle name="Normal 3 7 33 8" xfId="30615"/>
    <cellStyle name="Normal 3 7 33 9" xfId="30616"/>
    <cellStyle name="Normal 3 7 34" xfId="30617"/>
    <cellStyle name="Normal 3 7 34 2" xfId="30618"/>
    <cellStyle name="Normal 3 7 34 3" xfId="30619"/>
    <cellStyle name="Normal 3 7 35" xfId="30620"/>
    <cellStyle name="Normal 3 7 35 2" xfId="30621"/>
    <cellStyle name="Normal 3 7 35 3" xfId="30622"/>
    <cellStyle name="Normal 3 7 36" xfId="30623"/>
    <cellStyle name="Normal 3 7 36 2" xfId="30624"/>
    <cellStyle name="Normal 3 7 36 3" xfId="30625"/>
    <cellStyle name="Normal 3 7 37" xfId="30626"/>
    <cellStyle name="Normal 3 7 37 2" xfId="30627"/>
    <cellStyle name="Normal 3 7 37 3" xfId="30628"/>
    <cellStyle name="Normal 3 7 38" xfId="30629"/>
    <cellStyle name="Normal 3 7 38 2" xfId="30630"/>
    <cellStyle name="Normal 3 7 38 2 2" xfId="30631"/>
    <cellStyle name="Normal 3 7 38 2 2 2" xfId="30632"/>
    <cellStyle name="Normal 3 7 38 2 3" xfId="30633"/>
    <cellStyle name="Normal 3 7 38 2 4" xfId="30634"/>
    <cellStyle name="Normal 3 7 38 2 5" xfId="30635"/>
    <cellStyle name="Normal 3 7 38 3" xfId="30636"/>
    <cellStyle name="Normal 3 7 38 3 2" xfId="30637"/>
    <cellStyle name="Normal 3 7 38 4" xfId="30638"/>
    <cellStyle name="Normal 3 7 38 5" xfId="30639"/>
    <cellStyle name="Normal 3 7 39" xfId="30640"/>
    <cellStyle name="Normal 3 7 4" xfId="30641"/>
    <cellStyle name="Normal 3 7 4 2" xfId="30642"/>
    <cellStyle name="Normal 3 7 4 2 2" xfId="30643"/>
    <cellStyle name="Normal 3 7 4 2 3" xfId="30644"/>
    <cellStyle name="Normal 3 7 4 3" xfId="30645"/>
    <cellStyle name="Normal 3 7 4 3 2" xfId="30646"/>
    <cellStyle name="Normal 3 7 4 3 3" xfId="30647"/>
    <cellStyle name="Normal 3 7 4 4" xfId="30648"/>
    <cellStyle name="Normal 3 7 4 5" xfId="30649"/>
    <cellStyle name="Normal 3 7 40" xfId="30650"/>
    <cellStyle name="Normal 3 7 41" xfId="30651"/>
    <cellStyle name="Normal 3 7 42" xfId="30652"/>
    <cellStyle name="Normal 3 7 43" xfId="30653"/>
    <cellStyle name="Normal 3 7 44" xfId="30654"/>
    <cellStyle name="Normal 3 7 45" xfId="30655"/>
    <cellStyle name="Normal 3 7 46" xfId="30656"/>
    <cellStyle name="Normal 3 7 47" xfId="30657"/>
    <cellStyle name="Normal 3 7 48" xfId="30658"/>
    <cellStyle name="Normal 3 7 49" xfId="30659"/>
    <cellStyle name="Normal 3 7 5" xfId="30660"/>
    <cellStyle name="Normal 3 7 5 2" xfId="30661"/>
    <cellStyle name="Normal 3 7 5 2 2" xfId="30662"/>
    <cellStyle name="Normal 3 7 5 2 3" xfId="30663"/>
    <cellStyle name="Normal 3 7 5 3" xfId="30664"/>
    <cellStyle name="Normal 3 7 5 3 2" xfId="30665"/>
    <cellStyle name="Normal 3 7 5 3 3" xfId="30666"/>
    <cellStyle name="Normal 3 7 5 4" xfId="30667"/>
    <cellStyle name="Normal 3 7 5 5" xfId="30668"/>
    <cellStyle name="Normal 3 7 50" xfId="30669"/>
    <cellStyle name="Normal 3 7 51" xfId="30670"/>
    <cellStyle name="Normal 3 7 52" xfId="30671"/>
    <cellStyle name="Normal 3 7 53" xfId="30672"/>
    <cellStyle name="Normal 3 7 54" xfId="30673"/>
    <cellStyle name="Normal 3 7 55" xfId="30674"/>
    <cellStyle name="Normal 3 7 56" xfId="30675"/>
    <cellStyle name="Normal 3 7 57" xfId="30676"/>
    <cellStyle name="Normal 3 7 58" xfId="30677"/>
    <cellStyle name="Normal 3 7 59" xfId="30678"/>
    <cellStyle name="Normal 3 7 6" xfId="30679"/>
    <cellStyle name="Normal 3 7 6 2" xfId="30680"/>
    <cellStyle name="Normal 3 7 6 2 2" xfId="30681"/>
    <cellStyle name="Normal 3 7 6 2 3" xfId="30682"/>
    <cellStyle name="Normal 3 7 6 3" xfId="30683"/>
    <cellStyle name="Normal 3 7 6 3 2" xfId="30684"/>
    <cellStyle name="Normal 3 7 6 3 3" xfId="30685"/>
    <cellStyle name="Normal 3 7 6 4" xfId="30686"/>
    <cellStyle name="Normal 3 7 6 5" xfId="30687"/>
    <cellStyle name="Normal 3 7 60" xfId="30688"/>
    <cellStyle name="Normal 3 7 61" xfId="30689"/>
    <cellStyle name="Normal 3 7 62" xfId="30690"/>
    <cellStyle name="Normal 3 7 63" xfId="30691"/>
    <cellStyle name="Normal 3 7 64" xfId="30692"/>
    <cellStyle name="Normal 3 7 65" xfId="30693"/>
    <cellStyle name="Normal 3 7 66" xfId="30694"/>
    <cellStyle name="Normal 3 7 67" xfId="30695"/>
    <cellStyle name="Normal 3 7 68" xfId="30696"/>
    <cellStyle name="Normal 3 7 69" xfId="30697"/>
    <cellStyle name="Normal 3 7 7" xfId="30698"/>
    <cellStyle name="Normal 3 7 7 2" xfId="30699"/>
    <cellStyle name="Normal 3 7 7 2 2" xfId="30700"/>
    <cellStyle name="Normal 3 7 7 2 3" xfId="30701"/>
    <cellStyle name="Normal 3 7 7 3" xfId="30702"/>
    <cellStyle name="Normal 3 7 7 3 2" xfId="30703"/>
    <cellStyle name="Normal 3 7 7 3 3" xfId="30704"/>
    <cellStyle name="Normal 3 7 7 4" xfId="30705"/>
    <cellStyle name="Normal 3 7 7 5" xfId="30706"/>
    <cellStyle name="Normal 3 7 70" xfId="30707"/>
    <cellStyle name="Normal 3 7 71" xfId="30708"/>
    <cellStyle name="Normal 3 7 72" xfId="30709"/>
    <cellStyle name="Normal 3 7 73" xfId="30710"/>
    <cellStyle name="Normal 3 7 74" xfId="30711"/>
    <cellStyle name="Normal 3 7 75" xfId="30712"/>
    <cellStyle name="Normal 3 7 76" xfId="30713"/>
    <cellStyle name="Normal 3 7 77" xfId="30714"/>
    <cellStyle name="Normal 3 7 78" xfId="30715"/>
    <cellStyle name="Normal 3 7 79" xfId="30716"/>
    <cellStyle name="Normal 3 7 79 2" xfId="30717"/>
    <cellStyle name="Normal 3 7 8" xfId="30718"/>
    <cellStyle name="Normal 3 7 8 2" xfId="30719"/>
    <cellStyle name="Normal 3 7 8 2 2" xfId="30720"/>
    <cellStyle name="Normal 3 7 8 2 3" xfId="30721"/>
    <cellStyle name="Normal 3 7 8 3" xfId="30722"/>
    <cellStyle name="Normal 3 7 8 3 2" xfId="30723"/>
    <cellStyle name="Normal 3 7 8 3 3" xfId="30724"/>
    <cellStyle name="Normal 3 7 8 4" xfId="30725"/>
    <cellStyle name="Normal 3 7 8 5" xfId="30726"/>
    <cellStyle name="Normal 3 7 80" xfId="30727"/>
    <cellStyle name="Normal 3 7 81" xfId="30728"/>
    <cellStyle name="Normal 3 7 82" xfId="30729"/>
    <cellStyle name="Normal 3 7 9" xfId="30730"/>
    <cellStyle name="Normal 3 7 9 2" xfId="30731"/>
    <cellStyle name="Normal 3 7 9 2 2" xfId="30732"/>
    <cellStyle name="Normal 3 7 9 2 3" xfId="30733"/>
    <cellStyle name="Normal 3 7 9 3" xfId="30734"/>
    <cellStyle name="Normal 3 7 9 3 2" xfId="30735"/>
    <cellStyle name="Normal 3 7 9 3 3" xfId="30736"/>
    <cellStyle name="Normal 3 7 9 4" xfId="30737"/>
    <cellStyle name="Normal 3 7 9 5" xfId="30738"/>
    <cellStyle name="Normal 3 70" xfId="30739"/>
    <cellStyle name="Normal 3 70 2" xfId="30740"/>
    <cellStyle name="Normal 3 70 2 2" xfId="30741"/>
    <cellStyle name="Normal 3 70 2 3" xfId="30742"/>
    <cellStyle name="Normal 3 70 3" xfId="30743"/>
    <cellStyle name="Normal 3 70 3 2" xfId="30744"/>
    <cellStyle name="Normal 3 70 3 3" xfId="30745"/>
    <cellStyle name="Normal 3 70 4" xfId="30746"/>
    <cellStyle name="Normal 3 70 5" xfId="30747"/>
    <cellStyle name="Normal 3 71" xfId="30748"/>
    <cellStyle name="Normal 3 71 2" xfId="30749"/>
    <cellStyle name="Normal 3 71 2 2" xfId="30750"/>
    <cellStyle name="Normal 3 71 2 3" xfId="30751"/>
    <cellStyle name="Normal 3 71 3" xfId="30752"/>
    <cellStyle name="Normal 3 71 3 2" xfId="30753"/>
    <cellStyle name="Normal 3 71 3 3" xfId="30754"/>
    <cellStyle name="Normal 3 71 4" xfId="30755"/>
    <cellStyle name="Normal 3 71 5" xfId="30756"/>
    <cellStyle name="Normal 3 72" xfId="30757"/>
    <cellStyle name="Normal 3 72 2" xfId="30758"/>
    <cellStyle name="Normal 3 72 2 2" xfId="30759"/>
    <cellStyle name="Normal 3 72 2 3" xfId="30760"/>
    <cellStyle name="Normal 3 72 3" xfId="30761"/>
    <cellStyle name="Normal 3 72 3 2" xfId="30762"/>
    <cellStyle name="Normal 3 72 3 3" xfId="30763"/>
    <cellStyle name="Normal 3 72 4" xfId="30764"/>
    <cellStyle name="Normal 3 72 5" xfId="30765"/>
    <cellStyle name="Normal 3 73" xfId="30766"/>
    <cellStyle name="Normal 3 73 2" xfId="30767"/>
    <cellStyle name="Normal 3 73 2 2" xfId="30768"/>
    <cellStyle name="Normal 3 73 2 3" xfId="30769"/>
    <cellStyle name="Normal 3 73 3" xfId="30770"/>
    <cellStyle name="Normal 3 73 3 2" xfId="30771"/>
    <cellStyle name="Normal 3 73 3 3" xfId="30772"/>
    <cellStyle name="Normal 3 73 4" xfId="30773"/>
    <cellStyle name="Normal 3 73 5" xfId="30774"/>
    <cellStyle name="Normal 3 74" xfId="30775"/>
    <cellStyle name="Normal 3 74 2" xfId="30776"/>
    <cellStyle name="Normal 3 74 2 2" xfId="30777"/>
    <cellStyle name="Normal 3 74 2 3" xfId="30778"/>
    <cellStyle name="Normal 3 74 3" xfId="30779"/>
    <cellStyle name="Normal 3 74 3 2" xfId="30780"/>
    <cellStyle name="Normal 3 74 3 3" xfId="30781"/>
    <cellStyle name="Normal 3 74 4" xfId="30782"/>
    <cellStyle name="Normal 3 74 5" xfId="30783"/>
    <cellStyle name="Normal 3 75" xfId="30784"/>
    <cellStyle name="Normal 3 75 2" xfId="30785"/>
    <cellStyle name="Normal 3 75 2 2" xfId="30786"/>
    <cellStyle name="Normal 3 75 2 3" xfId="30787"/>
    <cellStyle name="Normal 3 75 3" xfId="30788"/>
    <cellStyle name="Normal 3 75 3 2" xfId="30789"/>
    <cellStyle name="Normal 3 75 3 3" xfId="30790"/>
    <cellStyle name="Normal 3 75 4" xfId="30791"/>
    <cellStyle name="Normal 3 75 5" xfId="30792"/>
    <cellStyle name="Normal 3 76" xfId="30793"/>
    <cellStyle name="Normal 3 76 2" xfId="30794"/>
    <cellStyle name="Normal 3 76 2 2" xfId="30795"/>
    <cellStyle name="Normal 3 76 2 3" xfId="30796"/>
    <cellStyle name="Normal 3 76 3" xfId="30797"/>
    <cellStyle name="Normal 3 76 3 2" xfId="30798"/>
    <cellStyle name="Normal 3 76 3 3" xfId="30799"/>
    <cellStyle name="Normal 3 76 4" xfId="30800"/>
    <cellStyle name="Normal 3 76 5" xfId="30801"/>
    <cellStyle name="Normal 3 77" xfId="30802"/>
    <cellStyle name="Normal 3 77 2" xfId="30803"/>
    <cellStyle name="Normal 3 77 2 2" xfId="30804"/>
    <cellStyle name="Normal 3 77 2 3" xfId="30805"/>
    <cellStyle name="Normal 3 77 3" xfId="30806"/>
    <cellStyle name="Normal 3 77 3 2" xfId="30807"/>
    <cellStyle name="Normal 3 77 3 3" xfId="30808"/>
    <cellStyle name="Normal 3 77 4" xfId="30809"/>
    <cellStyle name="Normal 3 77 5" xfId="30810"/>
    <cellStyle name="Normal 3 78" xfId="30811"/>
    <cellStyle name="Normal 3 78 2" xfId="30812"/>
    <cellStyle name="Normal 3 78 2 2" xfId="30813"/>
    <cellStyle name="Normal 3 78 2 3" xfId="30814"/>
    <cellStyle name="Normal 3 78 3" xfId="30815"/>
    <cellStyle name="Normal 3 78 3 2" xfId="30816"/>
    <cellStyle name="Normal 3 78 3 3" xfId="30817"/>
    <cellStyle name="Normal 3 78 4" xfId="30818"/>
    <cellStyle name="Normal 3 78 5" xfId="30819"/>
    <cellStyle name="Normal 3 79" xfId="30820"/>
    <cellStyle name="Normal 3 79 2" xfId="30821"/>
    <cellStyle name="Normal 3 79 2 2" xfId="30822"/>
    <cellStyle name="Normal 3 79 2 3" xfId="30823"/>
    <cellStyle name="Normal 3 79 3" xfId="30824"/>
    <cellStyle name="Normal 3 79 3 2" xfId="30825"/>
    <cellStyle name="Normal 3 79 3 3" xfId="30826"/>
    <cellStyle name="Normal 3 79 4" xfId="30827"/>
    <cellStyle name="Normal 3 79 5" xfId="30828"/>
    <cellStyle name="Normal 3 8" xfId="30829"/>
    <cellStyle name="Normal 3 8 10" xfId="30830"/>
    <cellStyle name="Normal 3 8 10 2" xfId="30831"/>
    <cellStyle name="Normal 3 8 10 2 2" xfId="30832"/>
    <cellStyle name="Normal 3 8 10 2 3" xfId="30833"/>
    <cellStyle name="Normal 3 8 10 3" xfId="30834"/>
    <cellStyle name="Normal 3 8 10 3 2" xfId="30835"/>
    <cellStyle name="Normal 3 8 10 3 3" xfId="30836"/>
    <cellStyle name="Normal 3 8 10 4" xfId="30837"/>
    <cellStyle name="Normal 3 8 10 5" xfId="30838"/>
    <cellStyle name="Normal 3 8 11" xfId="30839"/>
    <cellStyle name="Normal 3 8 11 2" xfId="30840"/>
    <cellStyle name="Normal 3 8 11 2 2" xfId="30841"/>
    <cellStyle name="Normal 3 8 11 2 3" xfId="30842"/>
    <cellStyle name="Normal 3 8 11 3" xfId="30843"/>
    <cellStyle name="Normal 3 8 11 3 2" xfId="30844"/>
    <cellStyle name="Normal 3 8 11 3 3" xfId="30845"/>
    <cellStyle name="Normal 3 8 11 4" xfId="30846"/>
    <cellStyle name="Normal 3 8 11 5" xfId="30847"/>
    <cellStyle name="Normal 3 8 12" xfId="30848"/>
    <cellStyle name="Normal 3 8 12 2" xfId="30849"/>
    <cellStyle name="Normal 3 8 12 2 2" xfId="30850"/>
    <cellStyle name="Normal 3 8 12 2 3" xfId="30851"/>
    <cellStyle name="Normal 3 8 12 3" xfId="30852"/>
    <cellStyle name="Normal 3 8 12 3 2" xfId="30853"/>
    <cellStyle name="Normal 3 8 12 3 3" xfId="30854"/>
    <cellStyle name="Normal 3 8 12 4" xfId="30855"/>
    <cellStyle name="Normal 3 8 12 5" xfId="30856"/>
    <cellStyle name="Normal 3 8 13" xfId="30857"/>
    <cellStyle name="Normal 3 8 13 2" xfId="30858"/>
    <cellStyle name="Normal 3 8 13 2 2" xfId="30859"/>
    <cellStyle name="Normal 3 8 13 2 3" xfId="30860"/>
    <cellStyle name="Normal 3 8 13 3" xfId="30861"/>
    <cellStyle name="Normal 3 8 13 3 2" xfId="30862"/>
    <cellStyle name="Normal 3 8 13 3 3" xfId="30863"/>
    <cellStyle name="Normal 3 8 13 4" xfId="30864"/>
    <cellStyle name="Normal 3 8 13 5" xfId="30865"/>
    <cellStyle name="Normal 3 8 14" xfId="30866"/>
    <cellStyle name="Normal 3 8 14 2" xfId="30867"/>
    <cellStyle name="Normal 3 8 14 2 2" xfId="30868"/>
    <cellStyle name="Normal 3 8 14 2 3" xfId="30869"/>
    <cellStyle name="Normal 3 8 14 3" xfId="30870"/>
    <cellStyle name="Normal 3 8 14 3 2" xfId="30871"/>
    <cellStyle name="Normal 3 8 14 3 3" xfId="30872"/>
    <cellStyle name="Normal 3 8 14 4" xfId="30873"/>
    <cellStyle name="Normal 3 8 14 5" xfId="30874"/>
    <cellStyle name="Normal 3 8 15" xfId="30875"/>
    <cellStyle name="Normal 3 8 15 2" xfId="30876"/>
    <cellStyle name="Normal 3 8 15 2 2" xfId="30877"/>
    <cellStyle name="Normal 3 8 15 2 3" xfId="30878"/>
    <cellStyle name="Normal 3 8 15 3" xfId="30879"/>
    <cellStyle name="Normal 3 8 15 3 2" xfId="30880"/>
    <cellStyle name="Normal 3 8 15 3 3" xfId="30881"/>
    <cellStyle name="Normal 3 8 15 4" xfId="30882"/>
    <cellStyle name="Normal 3 8 15 5" xfId="30883"/>
    <cellStyle name="Normal 3 8 16" xfId="30884"/>
    <cellStyle name="Normal 3 8 16 2" xfId="30885"/>
    <cellStyle name="Normal 3 8 16 2 2" xfId="30886"/>
    <cellStyle name="Normal 3 8 16 2 3" xfId="30887"/>
    <cellStyle name="Normal 3 8 16 3" xfId="30888"/>
    <cellStyle name="Normal 3 8 16 3 2" xfId="30889"/>
    <cellStyle name="Normal 3 8 16 3 3" xfId="30890"/>
    <cellStyle name="Normal 3 8 16 4" xfId="30891"/>
    <cellStyle name="Normal 3 8 16 5" xfId="30892"/>
    <cellStyle name="Normal 3 8 17" xfId="30893"/>
    <cellStyle name="Normal 3 8 17 2" xfId="30894"/>
    <cellStyle name="Normal 3 8 17 2 2" xfId="30895"/>
    <cellStyle name="Normal 3 8 17 2 3" xfId="30896"/>
    <cellStyle name="Normal 3 8 17 3" xfId="30897"/>
    <cellStyle name="Normal 3 8 17 3 2" xfId="30898"/>
    <cellStyle name="Normal 3 8 17 3 3" xfId="30899"/>
    <cellStyle name="Normal 3 8 17 4" xfId="30900"/>
    <cellStyle name="Normal 3 8 17 5" xfId="30901"/>
    <cellStyle name="Normal 3 8 18" xfId="30902"/>
    <cellStyle name="Normal 3 8 18 2" xfId="30903"/>
    <cellStyle name="Normal 3 8 18 2 2" xfId="30904"/>
    <cellStyle name="Normal 3 8 18 2 3" xfId="30905"/>
    <cellStyle name="Normal 3 8 18 3" xfId="30906"/>
    <cellStyle name="Normal 3 8 18 3 2" xfId="30907"/>
    <cellStyle name="Normal 3 8 18 3 3" xfId="30908"/>
    <cellStyle name="Normal 3 8 18 4" xfId="30909"/>
    <cellStyle name="Normal 3 8 18 5" xfId="30910"/>
    <cellStyle name="Normal 3 8 19" xfId="30911"/>
    <cellStyle name="Normal 3 8 19 2" xfId="30912"/>
    <cellStyle name="Normal 3 8 19 2 2" xfId="30913"/>
    <cellStyle name="Normal 3 8 19 2 3" xfId="30914"/>
    <cellStyle name="Normal 3 8 19 3" xfId="30915"/>
    <cellStyle name="Normal 3 8 19 3 2" xfId="30916"/>
    <cellStyle name="Normal 3 8 19 3 3" xfId="30917"/>
    <cellStyle name="Normal 3 8 19 4" xfId="30918"/>
    <cellStyle name="Normal 3 8 19 5" xfId="30919"/>
    <cellStyle name="Normal 3 8 2" xfId="30920"/>
    <cellStyle name="Normal 3 8 2 2" xfId="30921"/>
    <cellStyle name="Normal 3 8 2 2 2" xfId="30922"/>
    <cellStyle name="Normal 3 8 2 2 3" xfId="30923"/>
    <cellStyle name="Normal 3 8 2 3" xfId="30924"/>
    <cellStyle name="Normal 3 8 2 3 2" xfId="30925"/>
    <cellStyle name="Normal 3 8 2 3 3" xfId="30926"/>
    <cellStyle name="Normal 3 8 2 4" xfId="30927"/>
    <cellStyle name="Normal 3 8 2 5" xfId="30928"/>
    <cellStyle name="Normal 3 8 20" xfId="30929"/>
    <cellStyle name="Normal 3 8 20 2" xfId="30930"/>
    <cellStyle name="Normal 3 8 20 2 2" xfId="30931"/>
    <cellStyle name="Normal 3 8 20 2 3" xfId="30932"/>
    <cellStyle name="Normal 3 8 20 3" xfId="30933"/>
    <cellStyle name="Normal 3 8 20 3 2" xfId="30934"/>
    <cellStyle name="Normal 3 8 20 3 3" xfId="30935"/>
    <cellStyle name="Normal 3 8 20 4" xfId="30936"/>
    <cellStyle name="Normal 3 8 20 5" xfId="30937"/>
    <cellStyle name="Normal 3 8 21" xfId="30938"/>
    <cellStyle name="Normal 3 8 21 2" xfId="30939"/>
    <cellStyle name="Normal 3 8 21 2 2" xfId="30940"/>
    <cellStyle name="Normal 3 8 21 2 3" xfId="30941"/>
    <cellStyle name="Normal 3 8 21 3" xfId="30942"/>
    <cellStyle name="Normal 3 8 21 3 2" xfId="30943"/>
    <cellStyle name="Normal 3 8 21 3 3" xfId="30944"/>
    <cellStyle name="Normal 3 8 21 4" xfId="30945"/>
    <cellStyle name="Normal 3 8 21 5" xfId="30946"/>
    <cellStyle name="Normal 3 8 22" xfId="30947"/>
    <cellStyle name="Normal 3 8 22 2" xfId="30948"/>
    <cellStyle name="Normal 3 8 22 2 2" xfId="30949"/>
    <cellStyle name="Normal 3 8 22 2 3" xfId="30950"/>
    <cellStyle name="Normal 3 8 22 3" xfId="30951"/>
    <cellStyle name="Normal 3 8 22 3 2" xfId="30952"/>
    <cellStyle name="Normal 3 8 22 3 3" xfId="30953"/>
    <cellStyle name="Normal 3 8 22 4" xfId="30954"/>
    <cellStyle name="Normal 3 8 22 5" xfId="30955"/>
    <cellStyle name="Normal 3 8 23" xfId="30956"/>
    <cellStyle name="Normal 3 8 23 2" xfId="30957"/>
    <cellStyle name="Normal 3 8 23 2 2" xfId="30958"/>
    <cellStyle name="Normal 3 8 23 2 3" xfId="30959"/>
    <cellStyle name="Normal 3 8 23 3" xfId="30960"/>
    <cellStyle name="Normal 3 8 23 3 2" xfId="30961"/>
    <cellStyle name="Normal 3 8 23 3 3" xfId="30962"/>
    <cellStyle name="Normal 3 8 23 4" xfId="30963"/>
    <cellStyle name="Normal 3 8 23 5" xfId="30964"/>
    <cellStyle name="Normal 3 8 24" xfId="30965"/>
    <cellStyle name="Normal 3 8 24 10" xfId="30966"/>
    <cellStyle name="Normal 3 8 24 11" xfId="30967"/>
    <cellStyle name="Normal 3 8 24 11 2" xfId="30968"/>
    <cellStyle name="Normal 3 8 24 11 2 2" xfId="30969"/>
    <cellStyle name="Normal 3 8 24 11 2 2 2" xfId="30970"/>
    <cellStyle name="Normal 3 8 24 11 2 3" xfId="30971"/>
    <cellStyle name="Normal 3 8 24 11 2 4" xfId="30972"/>
    <cellStyle name="Normal 3 8 24 11 2 5" xfId="30973"/>
    <cellStyle name="Normal 3 8 24 11 3" xfId="30974"/>
    <cellStyle name="Normal 3 8 24 11 3 2" xfId="30975"/>
    <cellStyle name="Normal 3 8 24 11 4" xfId="30976"/>
    <cellStyle name="Normal 3 8 24 11 5" xfId="30977"/>
    <cellStyle name="Normal 3 8 24 12" xfId="30978"/>
    <cellStyle name="Normal 3 8 24 13" xfId="30979"/>
    <cellStyle name="Normal 3 8 24 14" xfId="30980"/>
    <cellStyle name="Normal 3 8 24 15" xfId="30981"/>
    <cellStyle name="Normal 3 8 24 15 2" xfId="30982"/>
    <cellStyle name="Normal 3 8 24 16" xfId="30983"/>
    <cellStyle name="Normal 3 8 24 17" xfId="30984"/>
    <cellStyle name="Normal 3 8 24 18" xfId="30985"/>
    <cellStyle name="Normal 3 8 24 2" xfId="30986"/>
    <cellStyle name="Normal 3 8 24 2 10" xfId="30987"/>
    <cellStyle name="Normal 3 8 24 2 11" xfId="30988"/>
    <cellStyle name="Normal 3 8 24 2 12" xfId="30989"/>
    <cellStyle name="Normal 3 8 24 2 13" xfId="30990"/>
    <cellStyle name="Normal 3 8 24 2 13 2" xfId="30991"/>
    <cellStyle name="Normal 3 8 24 2 14" xfId="30992"/>
    <cellStyle name="Normal 3 8 24 2 15" xfId="30993"/>
    <cellStyle name="Normal 3 8 24 2 16" xfId="30994"/>
    <cellStyle name="Normal 3 8 24 2 2" xfId="30995"/>
    <cellStyle name="Normal 3 8 24 2 2 10" xfId="30996"/>
    <cellStyle name="Normal 3 8 24 2 2 11" xfId="30997"/>
    <cellStyle name="Normal 3 8 24 2 2 12" xfId="30998"/>
    <cellStyle name="Normal 3 8 24 2 2 13" xfId="30999"/>
    <cellStyle name="Normal 3 8 24 2 2 13 2" xfId="31000"/>
    <cellStyle name="Normal 3 8 24 2 2 14" xfId="31001"/>
    <cellStyle name="Normal 3 8 24 2 2 15" xfId="31002"/>
    <cellStyle name="Normal 3 8 24 2 2 16" xfId="31003"/>
    <cellStyle name="Normal 3 8 24 2 2 2" xfId="31004"/>
    <cellStyle name="Normal 3 8 24 2 2 2 10" xfId="31005"/>
    <cellStyle name="Normal 3 8 24 2 2 2 11" xfId="31006"/>
    <cellStyle name="Normal 3 8 24 2 2 2 12" xfId="31007"/>
    <cellStyle name="Normal 3 8 24 2 2 2 12 2" xfId="31008"/>
    <cellStyle name="Normal 3 8 24 2 2 2 13" xfId="31009"/>
    <cellStyle name="Normal 3 8 24 2 2 2 14" xfId="31010"/>
    <cellStyle name="Normal 3 8 24 2 2 2 15" xfId="31011"/>
    <cellStyle name="Normal 3 8 24 2 2 2 2" xfId="31012"/>
    <cellStyle name="Normal 3 8 24 2 2 2 2 2" xfId="31013"/>
    <cellStyle name="Normal 3 8 24 2 2 2 2 2 2" xfId="31014"/>
    <cellStyle name="Normal 3 8 24 2 2 2 2 2 2 2" xfId="31015"/>
    <cellStyle name="Normal 3 8 24 2 2 2 2 2 2 2 2" xfId="31016"/>
    <cellStyle name="Normal 3 8 24 2 2 2 2 2 2 2 2 2" xfId="31017"/>
    <cellStyle name="Normal 3 8 24 2 2 2 2 2 2 2 3" xfId="31018"/>
    <cellStyle name="Normal 3 8 24 2 2 2 2 2 2 2 4" xfId="31019"/>
    <cellStyle name="Normal 3 8 24 2 2 2 2 2 2 2 5" xfId="31020"/>
    <cellStyle name="Normal 3 8 24 2 2 2 2 2 2 3" xfId="31021"/>
    <cellStyle name="Normal 3 8 24 2 2 2 2 2 2 3 2" xfId="31022"/>
    <cellStyle name="Normal 3 8 24 2 2 2 2 2 2 4" xfId="31023"/>
    <cellStyle name="Normal 3 8 24 2 2 2 2 2 2 5" xfId="31024"/>
    <cellStyle name="Normal 3 8 24 2 2 2 2 2 3" xfId="31025"/>
    <cellStyle name="Normal 3 8 24 2 2 2 2 2 4" xfId="31026"/>
    <cellStyle name="Normal 3 8 24 2 2 2 2 2 5" xfId="31027"/>
    <cellStyle name="Normal 3 8 24 2 2 2 2 2 6" xfId="31028"/>
    <cellStyle name="Normal 3 8 24 2 2 2 2 2 6 2" xfId="31029"/>
    <cellStyle name="Normal 3 8 24 2 2 2 2 2 7" xfId="31030"/>
    <cellStyle name="Normal 3 8 24 2 2 2 2 2 8" xfId="31031"/>
    <cellStyle name="Normal 3 8 24 2 2 2 2 2 9" xfId="31032"/>
    <cellStyle name="Normal 3 8 24 2 2 2 2 3" xfId="31033"/>
    <cellStyle name="Normal 3 8 24 2 2 2 2 3 2" xfId="31034"/>
    <cellStyle name="Normal 3 8 24 2 2 2 2 3 2 2" xfId="31035"/>
    <cellStyle name="Normal 3 8 24 2 2 2 2 3 2 2 2" xfId="31036"/>
    <cellStyle name="Normal 3 8 24 2 2 2 2 3 2 3" xfId="31037"/>
    <cellStyle name="Normal 3 8 24 2 2 2 2 3 2 4" xfId="31038"/>
    <cellStyle name="Normal 3 8 24 2 2 2 2 3 2 5" xfId="31039"/>
    <cellStyle name="Normal 3 8 24 2 2 2 2 3 3" xfId="31040"/>
    <cellStyle name="Normal 3 8 24 2 2 2 2 3 3 2" xfId="31041"/>
    <cellStyle name="Normal 3 8 24 2 2 2 2 3 4" xfId="31042"/>
    <cellStyle name="Normal 3 8 24 2 2 2 2 3 5" xfId="31043"/>
    <cellStyle name="Normal 3 8 24 2 2 2 2 4" xfId="31044"/>
    <cellStyle name="Normal 3 8 24 2 2 2 2 5" xfId="31045"/>
    <cellStyle name="Normal 3 8 24 2 2 2 2 6" xfId="31046"/>
    <cellStyle name="Normal 3 8 24 2 2 2 2 6 2" xfId="31047"/>
    <cellStyle name="Normal 3 8 24 2 2 2 2 7" xfId="31048"/>
    <cellStyle name="Normal 3 8 24 2 2 2 2 8" xfId="31049"/>
    <cellStyle name="Normal 3 8 24 2 2 2 2 9" xfId="31050"/>
    <cellStyle name="Normal 3 8 24 2 2 2 3" xfId="31051"/>
    <cellStyle name="Normal 3 8 24 2 2 2 3 2" xfId="31052"/>
    <cellStyle name="Normal 3 8 24 2 2 2 3 3" xfId="31053"/>
    <cellStyle name="Normal 3 8 24 2 2 2 4" xfId="31054"/>
    <cellStyle name="Normal 3 8 24 2 2 2 4 2" xfId="31055"/>
    <cellStyle name="Normal 3 8 24 2 2 2 4 3" xfId="31056"/>
    <cellStyle name="Normal 3 8 24 2 2 2 5" xfId="31057"/>
    <cellStyle name="Normal 3 8 24 2 2 2 5 2" xfId="31058"/>
    <cellStyle name="Normal 3 8 24 2 2 2 5 3" xfId="31059"/>
    <cellStyle name="Normal 3 8 24 2 2 2 6" xfId="31060"/>
    <cellStyle name="Normal 3 8 24 2 2 2 6 2" xfId="31061"/>
    <cellStyle name="Normal 3 8 24 2 2 2 6 3" xfId="31062"/>
    <cellStyle name="Normal 3 8 24 2 2 2 7" xfId="31063"/>
    <cellStyle name="Normal 3 8 24 2 2 2 7 2" xfId="31064"/>
    <cellStyle name="Normal 3 8 24 2 2 2 7 3" xfId="31065"/>
    <cellStyle name="Normal 3 8 24 2 2 2 8" xfId="31066"/>
    <cellStyle name="Normal 3 8 24 2 2 2 8 2" xfId="31067"/>
    <cellStyle name="Normal 3 8 24 2 2 2 8 2 2" xfId="31068"/>
    <cellStyle name="Normal 3 8 24 2 2 2 8 2 2 2" xfId="31069"/>
    <cellStyle name="Normal 3 8 24 2 2 2 8 2 3" xfId="31070"/>
    <cellStyle name="Normal 3 8 24 2 2 2 8 2 4" xfId="31071"/>
    <cellStyle name="Normal 3 8 24 2 2 2 8 2 5" xfId="31072"/>
    <cellStyle name="Normal 3 8 24 2 2 2 8 3" xfId="31073"/>
    <cellStyle name="Normal 3 8 24 2 2 2 8 3 2" xfId="31074"/>
    <cellStyle name="Normal 3 8 24 2 2 2 8 4" xfId="31075"/>
    <cellStyle name="Normal 3 8 24 2 2 2 8 5" xfId="31076"/>
    <cellStyle name="Normal 3 8 24 2 2 2 9" xfId="31077"/>
    <cellStyle name="Normal 3 8 24 2 2 3" xfId="31078"/>
    <cellStyle name="Normal 3 8 24 2 2 3 2" xfId="31079"/>
    <cellStyle name="Normal 3 8 24 2 2 3 3" xfId="31080"/>
    <cellStyle name="Normal 3 8 24 2 2 4" xfId="31081"/>
    <cellStyle name="Normal 3 8 24 2 2 4 2" xfId="31082"/>
    <cellStyle name="Normal 3 8 24 2 2 4 2 2" xfId="31083"/>
    <cellStyle name="Normal 3 8 24 2 2 4 2 2 2" xfId="31084"/>
    <cellStyle name="Normal 3 8 24 2 2 4 2 2 2 2" xfId="31085"/>
    <cellStyle name="Normal 3 8 24 2 2 4 2 2 2 2 2" xfId="31086"/>
    <cellStyle name="Normal 3 8 24 2 2 4 2 2 2 3" xfId="31087"/>
    <cellStyle name="Normal 3 8 24 2 2 4 2 2 2 4" xfId="31088"/>
    <cellStyle name="Normal 3 8 24 2 2 4 2 2 2 5" xfId="31089"/>
    <cellStyle name="Normal 3 8 24 2 2 4 2 2 3" xfId="31090"/>
    <cellStyle name="Normal 3 8 24 2 2 4 2 2 3 2" xfId="31091"/>
    <cellStyle name="Normal 3 8 24 2 2 4 2 2 4" xfId="31092"/>
    <cellStyle name="Normal 3 8 24 2 2 4 2 2 5" xfId="31093"/>
    <cellStyle name="Normal 3 8 24 2 2 4 2 3" xfId="31094"/>
    <cellStyle name="Normal 3 8 24 2 2 4 2 4" xfId="31095"/>
    <cellStyle name="Normal 3 8 24 2 2 4 2 5" xfId="31096"/>
    <cellStyle name="Normal 3 8 24 2 2 4 2 6" xfId="31097"/>
    <cellStyle name="Normal 3 8 24 2 2 4 2 6 2" xfId="31098"/>
    <cellStyle name="Normal 3 8 24 2 2 4 2 7" xfId="31099"/>
    <cellStyle name="Normal 3 8 24 2 2 4 2 8" xfId="31100"/>
    <cellStyle name="Normal 3 8 24 2 2 4 2 9" xfId="31101"/>
    <cellStyle name="Normal 3 8 24 2 2 4 3" xfId="31102"/>
    <cellStyle name="Normal 3 8 24 2 2 4 3 2" xfId="31103"/>
    <cellStyle name="Normal 3 8 24 2 2 4 3 2 2" xfId="31104"/>
    <cellStyle name="Normal 3 8 24 2 2 4 3 2 2 2" xfId="31105"/>
    <cellStyle name="Normal 3 8 24 2 2 4 3 2 3" xfId="31106"/>
    <cellStyle name="Normal 3 8 24 2 2 4 3 2 4" xfId="31107"/>
    <cellStyle name="Normal 3 8 24 2 2 4 3 2 5" xfId="31108"/>
    <cellStyle name="Normal 3 8 24 2 2 4 3 3" xfId="31109"/>
    <cellStyle name="Normal 3 8 24 2 2 4 3 3 2" xfId="31110"/>
    <cellStyle name="Normal 3 8 24 2 2 4 3 4" xfId="31111"/>
    <cellStyle name="Normal 3 8 24 2 2 4 3 5" xfId="31112"/>
    <cellStyle name="Normal 3 8 24 2 2 4 4" xfId="31113"/>
    <cellStyle name="Normal 3 8 24 2 2 4 5" xfId="31114"/>
    <cellStyle name="Normal 3 8 24 2 2 4 6" xfId="31115"/>
    <cellStyle name="Normal 3 8 24 2 2 4 6 2" xfId="31116"/>
    <cellStyle name="Normal 3 8 24 2 2 4 7" xfId="31117"/>
    <cellStyle name="Normal 3 8 24 2 2 4 8" xfId="31118"/>
    <cellStyle name="Normal 3 8 24 2 2 4 9" xfId="31119"/>
    <cellStyle name="Normal 3 8 24 2 2 5" xfId="31120"/>
    <cellStyle name="Normal 3 8 24 2 2 6" xfId="31121"/>
    <cellStyle name="Normal 3 8 24 2 2 7" xfId="31122"/>
    <cellStyle name="Normal 3 8 24 2 2 8" xfId="31123"/>
    <cellStyle name="Normal 3 8 24 2 2 9" xfId="31124"/>
    <cellStyle name="Normal 3 8 24 2 2 9 2" xfId="31125"/>
    <cellStyle name="Normal 3 8 24 2 2 9 2 2" xfId="31126"/>
    <cellStyle name="Normal 3 8 24 2 2 9 2 2 2" xfId="31127"/>
    <cellStyle name="Normal 3 8 24 2 2 9 2 3" xfId="31128"/>
    <cellStyle name="Normal 3 8 24 2 2 9 2 4" xfId="31129"/>
    <cellStyle name="Normal 3 8 24 2 2 9 2 5" xfId="31130"/>
    <cellStyle name="Normal 3 8 24 2 2 9 3" xfId="31131"/>
    <cellStyle name="Normal 3 8 24 2 2 9 3 2" xfId="31132"/>
    <cellStyle name="Normal 3 8 24 2 2 9 4" xfId="31133"/>
    <cellStyle name="Normal 3 8 24 2 2 9 5" xfId="31134"/>
    <cellStyle name="Normal 3 8 24 2 3" xfId="31135"/>
    <cellStyle name="Normal 3 8 24 2 3 10" xfId="31136"/>
    <cellStyle name="Normal 3 8 24 2 3 11" xfId="31137"/>
    <cellStyle name="Normal 3 8 24 2 3 12" xfId="31138"/>
    <cellStyle name="Normal 3 8 24 2 3 12 2" xfId="31139"/>
    <cellStyle name="Normal 3 8 24 2 3 13" xfId="31140"/>
    <cellStyle name="Normal 3 8 24 2 3 14" xfId="31141"/>
    <cellStyle name="Normal 3 8 24 2 3 15" xfId="31142"/>
    <cellStyle name="Normal 3 8 24 2 3 2" xfId="31143"/>
    <cellStyle name="Normal 3 8 24 2 3 2 2" xfId="31144"/>
    <cellStyle name="Normal 3 8 24 2 3 2 2 2" xfId="31145"/>
    <cellStyle name="Normal 3 8 24 2 3 2 2 2 2" xfId="31146"/>
    <cellStyle name="Normal 3 8 24 2 3 2 2 2 2 2" xfId="31147"/>
    <cellStyle name="Normal 3 8 24 2 3 2 2 2 2 2 2" xfId="31148"/>
    <cellStyle name="Normal 3 8 24 2 3 2 2 2 2 3" xfId="31149"/>
    <cellStyle name="Normal 3 8 24 2 3 2 2 2 2 4" xfId="31150"/>
    <cellStyle name="Normal 3 8 24 2 3 2 2 2 2 5" xfId="31151"/>
    <cellStyle name="Normal 3 8 24 2 3 2 2 2 3" xfId="31152"/>
    <cellStyle name="Normal 3 8 24 2 3 2 2 2 3 2" xfId="31153"/>
    <cellStyle name="Normal 3 8 24 2 3 2 2 2 4" xfId="31154"/>
    <cellStyle name="Normal 3 8 24 2 3 2 2 2 5" xfId="31155"/>
    <cellStyle name="Normal 3 8 24 2 3 2 2 3" xfId="31156"/>
    <cellStyle name="Normal 3 8 24 2 3 2 2 4" xfId="31157"/>
    <cellStyle name="Normal 3 8 24 2 3 2 2 5" xfId="31158"/>
    <cellStyle name="Normal 3 8 24 2 3 2 2 6" xfId="31159"/>
    <cellStyle name="Normal 3 8 24 2 3 2 2 6 2" xfId="31160"/>
    <cellStyle name="Normal 3 8 24 2 3 2 2 7" xfId="31161"/>
    <cellStyle name="Normal 3 8 24 2 3 2 2 8" xfId="31162"/>
    <cellStyle name="Normal 3 8 24 2 3 2 2 9" xfId="31163"/>
    <cellStyle name="Normal 3 8 24 2 3 2 3" xfId="31164"/>
    <cellStyle name="Normal 3 8 24 2 3 2 3 2" xfId="31165"/>
    <cellStyle name="Normal 3 8 24 2 3 2 3 2 2" xfId="31166"/>
    <cellStyle name="Normal 3 8 24 2 3 2 3 2 2 2" xfId="31167"/>
    <cellStyle name="Normal 3 8 24 2 3 2 3 2 3" xfId="31168"/>
    <cellStyle name="Normal 3 8 24 2 3 2 3 2 4" xfId="31169"/>
    <cellStyle name="Normal 3 8 24 2 3 2 3 2 5" xfId="31170"/>
    <cellStyle name="Normal 3 8 24 2 3 2 3 3" xfId="31171"/>
    <cellStyle name="Normal 3 8 24 2 3 2 3 3 2" xfId="31172"/>
    <cellStyle name="Normal 3 8 24 2 3 2 3 4" xfId="31173"/>
    <cellStyle name="Normal 3 8 24 2 3 2 3 5" xfId="31174"/>
    <cellStyle name="Normal 3 8 24 2 3 2 4" xfId="31175"/>
    <cellStyle name="Normal 3 8 24 2 3 2 5" xfId="31176"/>
    <cellStyle name="Normal 3 8 24 2 3 2 6" xfId="31177"/>
    <cellStyle name="Normal 3 8 24 2 3 2 6 2" xfId="31178"/>
    <cellStyle name="Normal 3 8 24 2 3 2 7" xfId="31179"/>
    <cellStyle name="Normal 3 8 24 2 3 2 8" xfId="31180"/>
    <cellStyle name="Normal 3 8 24 2 3 2 9" xfId="31181"/>
    <cellStyle name="Normal 3 8 24 2 3 3" xfId="31182"/>
    <cellStyle name="Normal 3 8 24 2 3 4" xfId="31183"/>
    <cellStyle name="Normal 3 8 24 2 3 5" xfId="31184"/>
    <cellStyle name="Normal 3 8 24 2 3 6" xfId="31185"/>
    <cellStyle name="Normal 3 8 24 2 3 7" xfId="31186"/>
    <cellStyle name="Normal 3 8 24 2 3 8" xfId="31187"/>
    <cellStyle name="Normal 3 8 24 2 3 8 2" xfId="31188"/>
    <cellStyle name="Normal 3 8 24 2 3 8 2 2" xfId="31189"/>
    <cellStyle name="Normal 3 8 24 2 3 8 2 2 2" xfId="31190"/>
    <cellStyle name="Normal 3 8 24 2 3 8 2 3" xfId="31191"/>
    <cellStyle name="Normal 3 8 24 2 3 8 2 4" xfId="31192"/>
    <cellStyle name="Normal 3 8 24 2 3 8 2 5" xfId="31193"/>
    <cellStyle name="Normal 3 8 24 2 3 8 3" xfId="31194"/>
    <cellStyle name="Normal 3 8 24 2 3 8 3 2" xfId="31195"/>
    <cellStyle name="Normal 3 8 24 2 3 8 4" xfId="31196"/>
    <cellStyle name="Normal 3 8 24 2 3 8 5" xfId="31197"/>
    <cellStyle name="Normal 3 8 24 2 3 9" xfId="31198"/>
    <cellStyle name="Normal 3 8 24 2 4" xfId="31199"/>
    <cellStyle name="Normal 3 8 24 2 4 2" xfId="31200"/>
    <cellStyle name="Normal 3 8 24 2 4 2 2" xfId="31201"/>
    <cellStyle name="Normal 3 8 24 2 4 2 2 2" xfId="31202"/>
    <cellStyle name="Normal 3 8 24 2 4 2 2 2 2" xfId="31203"/>
    <cellStyle name="Normal 3 8 24 2 4 2 2 2 2 2" xfId="31204"/>
    <cellStyle name="Normal 3 8 24 2 4 2 2 2 3" xfId="31205"/>
    <cellStyle name="Normal 3 8 24 2 4 2 2 2 4" xfId="31206"/>
    <cellStyle name="Normal 3 8 24 2 4 2 2 2 5" xfId="31207"/>
    <cellStyle name="Normal 3 8 24 2 4 2 2 3" xfId="31208"/>
    <cellStyle name="Normal 3 8 24 2 4 2 2 3 2" xfId="31209"/>
    <cellStyle name="Normal 3 8 24 2 4 2 2 4" xfId="31210"/>
    <cellStyle name="Normal 3 8 24 2 4 2 2 5" xfId="31211"/>
    <cellStyle name="Normal 3 8 24 2 4 2 3" xfId="31212"/>
    <cellStyle name="Normal 3 8 24 2 4 2 4" xfId="31213"/>
    <cellStyle name="Normal 3 8 24 2 4 2 5" xfId="31214"/>
    <cellStyle name="Normal 3 8 24 2 4 2 6" xfId="31215"/>
    <cellStyle name="Normal 3 8 24 2 4 2 6 2" xfId="31216"/>
    <cellStyle name="Normal 3 8 24 2 4 2 7" xfId="31217"/>
    <cellStyle name="Normal 3 8 24 2 4 2 8" xfId="31218"/>
    <cellStyle name="Normal 3 8 24 2 4 2 9" xfId="31219"/>
    <cellStyle name="Normal 3 8 24 2 4 3" xfId="31220"/>
    <cellStyle name="Normal 3 8 24 2 4 3 2" xfId="31221"/>
    <cellStyle name="Normal 3 8 24 2 4 3 2 2" xfId="31222"/>
    <cellStyle name="Normal 3 8 24 2 4 3 2 2 2" xfId="31223"/>
    <cellStyle name="Normal 3 8 24 2 4 3 2 3" xfId="31224"/>
    <cellStyle name="Normal 3 8 24 2 4 3 2 4" xfId="31225"/>
    <cellStyle name="Normal 3 8 24 2 4 3 2 5" xfId="31226"/>
    <cellStyle name="Normal 3 8 24 2 4 3 3" xfId="31227"/>
    <cellStyle name="Normal 3 8 24 2 4 3 3 2" xfId="31228"/>
    <cellStyle name="Normal 3 8 24 2 4 3 4" xfId="31229"/>
    <cellStyle name="Normal 3 8 24 2 4 3 5" xfId="31230"/>
    <cellStyle name="Normal 3 8 24 2 4 4" xfId="31231"/>
    <cellStyle name="Normal 3 8 24 2 4 5" xfId="31232"/>
    <cellStyle name="Normal 3 8 24 2 4 6" xfId="31233"/>
    <cellStyle name="Normal 3 8 24 2 4 6 2" xfId="31234"/>
    <cellStyle name="Normal 3 8 24 2 4 7" xfId="31235"/>
    <cellStyle name="Normal 3 8 24 2 4 8" xfId="31236"/>
    <cellStyle name="Normal 3 8 24 2 4 9" xfId="31237"/>
    <cellStyle name="Normal 3 8 24 2 5" xfId="31238"/>
    <cellStyle name="Normal 3 8 24 2 5 2" xfId="31239"/>
    <cellStyle name="Normal 3 8 24 2 5 3" xfId="31240"/>
    <cellStyle name="Normal 3 8 24 2 6" xfId="31241"/>
    <cellStyle name="Normal 3 8 24 2 6 2" xfId="31242"/>
    <cellStyle name="Normal 3 8 24 2 6 3" xfId="31243"/>
    <cellStyle name="Normal 3 8 24 2 7" xfId="31244"/>
    <cellStyle name="Normal 3 8 24 2 7 2" xfId="31245"/>
    <cellStyle name="Normal 3 8 24 2 7 3" xfId="31246"/>
    <cellStyle name="Normal 3 8 24 2 8" xfId="31247"/>
    <cellStyle name="Normal 3 8 24 2 8 2" xfId="31248"/>
    <cellStyle name="Normal 3 8 24 2 8 3" xfId="31249"/>
    <cellStyle name="Normal 3 8 24 2 9" xfId="31250"/>
    <cellStyle name="Normal 3 8 24 2 9 2" xfId="31251"/>
    <cellStyle name="Normal 3 8 24 2 9 2 2" xfId="31252"/>
    <cellStyle name="Normal 3 8 24 2 9 2 2 2" xfId="31253"/>
    <cellStyle name="Normal 3 8 24 2 9 2 3" xfId="31254"/>
    <cellStyle name="Normal 3 8 24 2 9 2 4" xfId="31255"/>
    <cellStyle name="Normal 3 8 24 2 9 2 5" xfId="31256"/>
    <cellStyle name="Normal 3 8 24 2 9 3" xfId="31257"/>
    <cellStyle name="Normal 3 8 24 2 9 3 2" xfId="31258"/>
    <cellStyle name="Normal 3 8 24 2 9 4" xfId="31259"/>
    <cellStyle name="Normal 3 8 24 2 9 5" xfId="31260"/>
    <cellStyle name="Normal 3 8 24 3" xfId="31261"/>
    <cellStyle name="Normal 3 8 24 3 2" xfId="31262"/>
    <cellStyle name="Normal 3 8 24 3 3" xfId="31263"/>
    <cellStyle name="Normal 3 8 24 4" xfId="31264"/>
    <cellStyle name="Normal 3 8 24 4 10" xfId="31265"/>
    <cellStyle name="Normal 3 8 24 4 11" xfId="31266"/>
    <cellStyle name="Normal 3 8 24 4 12" xfId="31267"/>
    <cellStyle name="Normal 3 8 24 4 12 2" xfId="31268"/>
    <cellStyle name="Normal 3 8 24 4 13" xfId="31269"/>
    <cellStyle name="Normal 3 8 24 4 14" xfId="31270"/>
    <cellStyle name="Normal 3 8 24 4 15" xfId="31271"/>
    <cellStyle name="Normal 3 8 24 4 2" xfId="31272"/>
    <cellStyle name="Normal 3 8 24 4 2 2" xfId="31273"/>
    <cellStyle name="Normal 3 8 24 4 2 2 2" xfId="31274"/>
    <cellStyle name="Normal 3 8 24 4 2 2 2 2" xfId="31275"/>
    <cellStyle name="Normal 3 8 24 4 2 2 2 2 2" xfId="31276"/>
    <cellStyle name="Normal 3 8 24 4 2 2 2 2 2 2" xfId="31277"/>
    <cellStyle name="Normal 3 8 24 4 2 2 2 2 3" xfId="31278"/>
    <cellStyle name="Normal 3 8 24 4 2 2 2 2 4" xfId="31279"/>
    <cellStyle name="Normal 3 8 24 4 2 2 2 2 5" xfId="31280"/>
    <cellStyle name="Normal 3 8 24 4 2 2 2 3" xfId="31281"/>
    <cellStyle name="Normal 3 8 24 4 2 2 2 3 2" xfId="31282"/>
    <cellStyle name="Normal 3 8 24 4 2 2 2 4" xfId="31283"/>
    <cellStyle name="Normal 3 8 24 4 2 2 2 5" xfId="31284"/>
    <cellStyle name="Normal 3 8 24 4 2 2 3" xfId="31285"/>
    <cellStyle name="Normal 3 8 24 4 2 2 4" xfId="31286"/>
    <cellStyle name="Normal 3 8 24 4 2 2 5" xfId="31287"/>
    <cellStyle name="Normal 3 8 24 4 2 2 6" xfId="31288"/>
    <cellStyle name="Normal 3 8 24 4 2 2 6 2" xfId="31289"/>
    <cellStyle name="Normal 3 8 24 4 2 2 7" xfId="31290"/>
    <cellStyle name="Normal 3 8 24 4 2 2 8" xfId="31291"/>
    <cellStyle name="Normal 3 8 24 4 2 2 9" xfId="31292"/>
    <cellStyle name="Normal 3 8 24 4 2 3" xfId="31293"/>
    <cellStyle name="Normal 3 8 24 4 2 3 2" xfId="31294"/>
    <cellStyle name="Normal 3 8 24 4 2 3 2 2" xfId="31295"/>
    <cellStyle name="Normal 3 8 24 4 2 3 2 2 2" xfId="31296"/>
    <cellStyle name="Normal 3 8 24 4 2 3 2 3" xfId="31297"/>
    <cellStyle name="Normal 3 8 24 4 2 3 2 4" xfId="31298"/>
    <cellStyle name="Normal 3 8 24 4 2 3 2 5" xfId="31299"/>
    <cellStyle name="Normal 3 8 24 4 2 3 3" xfId="31300"/>
    <cellStyle name="Normal 3 8 24 4 2 3 3 2" xfId="31301"/>
    <cellStyle name="Normal 3 8 24 4 2 3 4" xfId="31302"/>
    <cellStyle name="Normal 3 8 24 4 2 3 5" xfId="31303"/>
    <cellStyle name="Normal 3 8 24 4 2 4" xfId="31304"/>
    <cellStyle name="Normal 3 8 24 4 2 5" xfId="31305"/>
    <cellStyle name="Normal 3 8 24 4 2 6" xfId="31306"/>
    <cellStyle name="Normal 3 8 24 4 2 6 2" xfId="31307"/>
    <cellStyle name="Normal 3 8 24 4 2 7" xfId="31308"/>
    <cellStyle name="Normal 3 8 24 4 2 8" xfId="31309"/>
    <cellStyle name="Normal 3 8 24 4 2 9" xfId="31310"/>
    <cellStyle name="Normal 3 8 24 4 3" xfId="31311"/>
    <cellStyle name="Normal 3 8 24 4 3 2" xfId="31312"/>
    <cellStyle name="Normal 3 8 24 4 3 3" xfId="31313"/>
    <cellStyle name="Normal 3 8 24 4 4" xfId="31314"/>
    <cellStyle name="Normal 3 8 24 4 4 2" xfId="31315"/>
    <cellStyle name="Normal 3 8 24 4 4 3" xfId="31316"/>
    <cellStyle name="Normal 3 8 24 4 5" xfId="31317"/>
    <cellStyle name="Normal 3 8 24 4 5 2" xfId="31318"/>
    <cellStyle name="Normal 3 8 24 4 5 3" xfId="31319"/>
    <cellStyle name="Normal 3 8 24 4 6" xfId="31320"/>
    <cellStyle name="Normal 3 8 24 4 6 2" xfId="31321"/>
    <cellStyle name="Normal 3 8 24 4 6 3" xfId="31322"/>
    <cellStyle name="Normal 3 8 24 4 7" xfId="31323"/>
    <cellStyle name="Normal 3 8 24 4 7 2" xfId="31324"/>
    <cellStyle name="Normal 3 8 24 4 7 3" xfId="31325"/>
    <cellStyle name="Normal 3 8 24 4 8" xfId="31326"/>
    <cellStyle name="Normal 3 8 24 4 8 2" xfId="31327"/>
    <cellStyle name="Normal 3 8 24 4 8 2 2" xfId="31328"/>
    <cellStyle name="Normal 3 8 24 4 8 2 2 2" xfId="31329"/>
    <cellStyle name="Normal 3 8 24 4 8 2 3" xfId="31330"/>
    <cellStyle name="Normal 3 8 24 4 8 2 4" xfId="31331"/>
    <cellStyle name="Normal 3 8 24 4 8 2 5" xfId="31332"/>
    <cellStyle name="Normal 3 8 24 4 8 3" xfId="31333"/>
    <cellStyle name="Normal 3 8 24 4 8 3 2" xfId="31334"/>
    <cellStyle name="Normal 3 8 24 4 8 4" xfId="31335"/>
    <cellStyle name="Normal 3 8 24 4 8 5" xfId="31336"/>
    <cellStyle name="Normal 3 8 24 4 9" xfId="31337"/>
    <cellStyle name="Normal 3 8 24 5" xfId="31338"/>
    <cellStyle name="Normal 3 8 24 5 2" xfId="31339"/>
    <cellStyle name="Normal 3 8 24 5 3" xfId="31340"/>
    <cellStyle name="Normal 3 8 24 6" xfId="31341"/>
    <cellStyle name="Normal 3 8 24 6 2" xfId="31342"/>
    <cellStyle name="Normal 3 8 24 6 2 2" xfId="31343"/>
    <cellStyle name="Normal 3 8 24 6 2 2 2" xfId="31344"/>
    <cellStyle name="Normal 3 8 24 6 2 2 2 2" xfId="31345"/>
    <cellStyle name="Normal 3 8 24 6 2 2 2 2 2" xfId="31346"/>
    <cellStyle name="Normal 3 8 24 6 2 2 2 3" xfId="31347"/>
    <cellStyle name="Normal 3 8 24 6 2 2 2 4" xfId="31348"/>
    <cellStyle name="Normal 3 8 24 6 2 2 2 5" xfId="31349"/>
    <cellStyle name="Normal 3 8 24 6 2 2 3" xfId="31350"/>
    <cellStyle name="Normal 3 8 24 6 2 2 3 2" xfId="31351"/>
    <cellStyle name="Normal 3 8 24 6 2 2 4" xfId="31352"/>
    <cellStyle name="Normal 3 8 24 6 2 2 5" xfId="31353"/>
    <cellStyle name="Normal 3 8 24 6 2 3" xfId="31354"/>
    <cellStyle name="Normal 3 8 24 6 2 4" xfId="31355"/>
    <cellStyle name="Normal 3 8 24 6 2 5" xfId="31356"/>
    <cellStyle name="Normal 3 8 24 6 2 6" xfId="31357"/>
    <cellStyle name="Normal 3 8 24 6 2 6 2" xfId="31358"/>
    <cellStyle name="Normal 3 8 24 6 2 7" xfId="31359"/>
    <cellStyle name="Normal 3 8 24 6 2 8" xfId="31360"/>
    <cellStyle name="Normal 3 8 24 6 2 9" xfId="31361"/>
    <cellStyle name="Normal 3 8 24 6 3" xfId="31362"/>
    <cellStyle name="Normal 3 8 24 6 3 2" xfId="31363"/>
    <cellStyle name="Normal 3 8 24 6 3 2 2" xfId="31364"/>
    <cellStyle name="Normal 3 8 24 6 3 2 2 2" xfId="31365"/>
    <cellStyle name="Normal 3 8 24 6 3 2 3" xfId="31366"/>
    <cellStyle name="Normal 3 8 24 6 3 2 4" xfId="31367"/>
    <cellStyle name="Normal 3 8 24 6 3 2 5" xfId="31368"/>
    <cellStyle name="Normal 3 8 24 6 3 3" xfId="31369"/>
    <cellStyle name="Normal 3 8 24 6 3 3 2" xfId="31370"/>
    <cellStyle name="Normal 3 8 24 6 3 4" xfId="31371"/>
    <cellStyle name="Normal 3 8 24 6 3 5" xfId="31372"/>
    <cellStyle name="Normal 3 8 24 6 4" xfId="31373"/>
    <cellStyle name="Normal 3 8 24 6 5" xfId="31374"/>
    <cellStyle name="Normal 3 8 24 6 6" xfId="31375"/>
    <cellStyle name="Normal 3 8 24 6 6 2" xfId="31376"/>
    <cellStyle name="Normal 3 8 24 6 7" xfId="31377"/>
    <cellStyle name="Normal 3 8 24 6 8" xfId="31378"/>
    <cellStyle name="Normal 3 8 24 6 9" xfId="31379"/>
    <cellStyle name="Normal 3 8 24 7" xfId="31380"/>
    <cellStyle name="Normal 3 8 24 8" xfId="31381"/>
    <cellStyle name="Normal 3 8 24 9" xfId="31382"/>
    <cellStyle name="Normal 3 8 25" xfId="31383"/>
    <cellStyle name="Normal 3 8 25 2" xfId="31384"/>
    <cellStyle name="Normal 3 8 25 3" xfId="31385"/>
    <cellStyle name="Normal 3 8 26" xfId="31386"/>
    <cellStyle name="Normal 3 8 26 2" xfId="31387"/>
    <cellStyle name="Normal 3 8 26 3" xfId="31388"/>
    <cellStyle name="Normal 3 8 27" xfId="31389"/>
    <cellStyle name="Normal 3 8 27 2" xfId="31390"/>
    <cellStyle name="Normal 3 8 27 3" xfId="31391"/>
    <cellStyle name="Normal 3 8 28" xfId="31392"/>
    <cellStyle name="Normal 3 8 28 2" xfId="31393"/>
    <cellStyle name="Normal 3 8 28 3" xfId="31394"/>
    <cellStyle name="Normal 3 8 29" xfId="31395"/>
    <cellStyle name="Normal 3 8 29 2" xfId="31396"/>
    <cellStyle name="Normal 3 8 29 3" xfId="31397"/>
    <cellStyle name="Normal 3 8 3" xfId="31398"/>
    <cellStyle name="Normal 3 8 3 2" xfId="31399"/>
    <cellStyle name="Normal 3 8 3 2 2" xfId="31400"/>
    <cellStyle name="Normal 3 8 3 2 3" xfId="31401"/>
    <cellStyle name="Normal 3 8 3 3" xfId="31402"/>
    <cellStyle name="Normal 3 8 3 3 2" xfId="31403"/>
    <cellStyle name="Normal 3 8 3 3 3" xfId="31404"/>
    <cellStyle name="Normal 3 8 3 4" xfId="31405"/>
    <cellStyle name="Normal 3 8 3 5" xfId="31406"/>
    <cellStyle name="Normal 3 8 30" xfId="31407"/>
    <cellStyle name="Normal 3 8 30 10" xfId="31408"/>
    <cellStyle name="Normal 3 8 30 11" xfId="31409"/>
    <cellStyle name="Normal 3 8 30 12" xfId="31410"/>
    <cellStyle name="Normal 3 8 30 13" xfId="31411"/>
    <cellStyle name="Normal 3 8 30 13 2" xfId="31412"/>
    <cellStyle name="Normal 3 8 30 14" xfId="31413"/>
    <cellStyle name="Normal 3 8 30 15" xfId="31414"/>
    <cellStyle name="Normal 3 8 30 16" xfId="31415"/>
    <cellStyle name="Normal 3 8 30 2" xfId="31416"/>
    <cellStyle name="Normal 3 8 30 2 10" xfId="31417"/>
    <cellStyle name="Normal 3 8 30 2 11" xfId="31418"/>
    <cellStyle name="Normal 3 8 30 2 12" xfId="31419"/>
    <cellStyle name="Normal 3 8 30 2 13" xfId="31420"/>
    <cellStyle name="Normal 3 8 30 2 13 2" xfId="31421"/>
    <cellStyle name="Normal 3 8 30 2 14" xfId="31422"/>
    <cellStyle name="Normal 3 8 30 2 15" xfId="31423"/>
    <cellStyle name="Normal 3 8 30 2 16" xfId="31424"/>
    <cellStyle name="Normal 3 8 30 2 2" xfId="31425"/>
    <cellStyle name="Normal 3 8 30 2 2 10" xfId="31426"/>
    <cellStyle name="Normal 3 8 30 2 2 11" xfId="31427"/>
    <cellStyle name="Normal 3 8 30 2 2 12" xfId="31428"/>
    <cellStyle name="Normal 3 8 30 2 2 12 2" xfId="31429"/>
    <cellStyle name="Normal 3 8 30 2 2 13" xfId="31430"/>
    <cellStyle name="Normal 3 8 30 2 2 14" xfId="31431"/>
    <cellStyle name="Normal 3 8 30 2 2 15" xfId="31432"/>
    <cellStyle name="Normal 3 8 30 2 2 2" xfId="31433"/>
    <cellStyle name="Normal 3 8 30 2 2 2 2" xfId="31434"/>
    <cellStyle name="Normal 3 8 30 2 2 2 2 2" xfId="31435"/>
    <cellStyle name="Normal 3 8 30 2 2 2 2 2 2" xfId="31436"/>
    <cellStyle name="Normal 3 8 30 2 2 2 2 2 2 2" xfId="31437"/>
    <cellStyle name="Normal 3 8 30 2 2 2 2 2 2 2 2" xfId="31438"/>
    <cellStyle name="Normal 3 8 30 2 2 2 2 2 2 3" xfId="31439"/>
    <cellStyle name="Normal 3 8 30 2 2 2 2 2 2 4" xfId="31440"/>
    <cellStyle name="Normal 3 8 30 2 2 2 2 2 2 5" xfId="31441"/>
    <cellStyle name="Normal 3 8 30 2 2 2 2 2 3" xfId="31442"/>
    <cellStyle name="Normal 3 8 30 2 2 2 2 2 3 2" xfId="31443"/>
    <cellStyle name="Normal 3 8 30 2 2 2 2 2 4" xfId="31444"/>
    <cellStyle name="Normal 3 8 30 2 2 2 2 2 5" xfId="31445"/>
    <cellStyle name="Normal 3 8 30 2 2 2 2 3" xfId="31446"/>
    <cellStyle name="Normal 3 8 30 2 2 2 2 4" xfId="31447"/>
    <cellStyle name="Normal 3 8 30 2 2 2 2 5" xfId="31448"/>
    <cellStyle name="Normal 3 8 30 2 2 2 2 6" xfId="31449"/>
    <cellStyle name="Normal 3 8 30 2 2 2 2 6 2" xfId="31450"/>
    <cellStyle name="Normal 3 8 30 2 2 2 2 7" xfId="31451"/>
    <cellStyle name="Normal 3 8 30 2 2 2 2 8" xfId="31452"/>
    <cellStyle name="Normal 3 8 30 2 2 2 2 9" xfId="31453"/>
    <cellStyle name="Normal 3 8 30 2 2 2 3" xfId="31454"/>
    <cellStyle name="Normal 3 8 30 2 2 2 3 2" xfId="31455"/>
    <cellStyle name="Normal 3 8 30 2 2 2 3 2 2" xfId="31456"/>
    <cellStyle name="Normal 3 8 30 2 2 2 3 2 2 2" xfId="31457"/>
    <cellStyle name="Normal 3 8 30 2 2 2 3 2 3" xfId="31458"/>
    <cellStyle name="Normal 3 8 30 2 2 2 3 2 4" xfId="31459"/>
    <cellStyle name="Normal 3 8 30 2 2 2 3 2 5" xfId="31460"/>
    <cellStyle name="Normal 3 8 30 2 2 2 3 3" xfId="31461"/>
    <cellStyle name="Normal 3 8 30 2 2 2 3 3 2" xfId="31462"/>
    <cellStyle name="Normal 3 8 30 2 2 2 3 4" xfId="31463"/>
    <cellStyle name="Normal 3 8 30 2 2 2 3 5" xfId="31464"/>
    <cellStyle name="Normal 3 8 30 2 2 2 4" xfId="31465"/>
    <cellStyle name="Normal 3 8 30 2 2 2 5" xfId="31466"/>
    <cellStyle name="Normal 3 8 30 2 2 2 6" xfId="31467"/>
    <cellStyle name="Normal 3 8 30 2 2 2 6 2" xfId="31468"/>
    <cellStyle name="Normal 3 8 30 2 2 2 7" xfId="31469"/>
    <cellStyle name="Normal 3 8 30 2 2 2 8" xfId="31470"/>
    <cellStyle name="Normal 3 8 30 2 2 2 9" xfId="31471"/>
    <cellStyle name="Normal 3 8 30 2 2 3" xfId="31472"/>
    <cellStyle name="Normal 3 8 30 2 2 4" xfId="31473"/>
    <cellStyle name="Normal 3 8 30 2 2 5" xfId="31474"/>
    <cellStyle name="Normal 3 8 30 2 2 6" xfId="31475"/>
    <cellStyle name="Normal 3 8 30 2 2 7" xfId="31476"/>
    <cellStyle name="Normal 3 8 30 2 2 8" xfId="31477"/>
    <cellStyle name="Normal 3 8 30 2 2 8 2" xfId="31478"/>
    <cellStyle name="Normal 3 8 30 2 2 8 2 2" xfId="31479"/>
    <cellStyle name="Normal 3 8 30 2 2 8 2 2 2" xfId="31480"/>
    <cellStyle name="Normal 3 8 30 2 2 8 2 3" xfId="31481"/>
    <cellStyle name="Normal 3 8 30 2 2 8 2 4" xfId="31482"/>
    <cellStyle name="Normal 3 8 30 2 2 8 2 5" xfId="31483"/>
    <cellStyle name="Normal 3 8 30 2 2 8 3" xfId="31484"/>
    <cellStyle name="Normal 3 8 30 2 2 8 3 2" xfId="31485"/>
    <cellStyle name="Normal 3 8 30 2 2 8 4" xfId="31486"/>
    <cellStyle name="Normal 3 8 30 2 2 8 5" xfId="31487"/>
    <cellStyle name="Normal 3 8 30 2 2 9" xfId="31488"/>
    <cellStyle name="Normal 3 8 30 2 3" xfId="31489"/>
    <cellStyle name="Normal 3 8 30 2 4" xfId="31490"/>
    <cellStyle name="Normal 3 8 30 2 4 2" xfId="31491"/>
    <cellStyle name="Normal 3 8 30 2 4 2 2" xfId="31492"/>
    <cellStyle name="Normal 3 8 30 2 4 2 2 2" xfId="31493"/>
    <cellStyle name="Normal 3 8 30 2 4 2 2 2 2" xfId="31494"/>
    <cellStyle name="Normal 3 8 30 2 4 2 2 2 2 2" xfId="31495"/>
    <cellStyle name="Normal 3 8 30 2 4 2 2 2 3" xfId="31496"/>
    <cellStyle name="Normal 3 8 30 2 4 2 2 2 4" xfId="31497"/>
    <cellStyle name="Normal 3 8 30 2 4 2 2 2 5" xfId="31498"/>
    <cellStyle name="Normal 3 8 30 2 4 2 2 3" xfId="31499"/>
    <cellStyle name="Normal 3 8 30 2 4 2 2 3 2" xfId="31500"/>
    <cellStyle name="Normal 3 8 30 2 4 2 2 4" xfId="31501"/>
    <cellStyle name="Normal 3 8 30 2 4 2 2 5" xfId="31502"/>
    <cellStyle name="Normal 3 8 30 2 4 2 3" xfId="31503"/>
    <cellStyle name="Normal 3 8 30 2 4 2 4" xfId="31504"/>
    <cellStyle name="Normal 3 8 30 2 4 2 5" xfId="31505"/>
    <cellStyle name="Normal 3 8 30 2 4 2 6" xfId="31506"/>
    <cellStyle name="Normal 3 8 30 2 4 2 6 2" xfId="31507"/>
    <cellStyle name="Normal 3 8 30 2 4 2 7" xfId="31508"/>
    <cellStyle name="Normal 3 8 30 2 4 2 8" xfId="31509"/>
    <cellStyle name="Normal 3 8 30 2 4 2 9" xfId="31510"/>
    <cellStyle name="Normal 3 8 30 2 4 3" xfId="31511"/>
    <cellStyle name="Normal 3 8 30 2 4 3 2" xfId="31512"/>
    <cellStyle name="Normal 3 8 30 2 4 3 2 2" xfId="31513"/>
    <cellStyle name="Normal 3 8 30 2 4 3 2 2 2" xfId="31514"/>
    <cellStyle name="Normal 3 8 30 2 4 3 2 3" xfId="31515"/>
    <cellStyle name="Normal 3 8 30 2 4 3 2 4" xfId="31516"/>
    <cellStyle name="Normal 3 8 30 2 4 3 2 5" xfId="31517"/>
    <cellStyle name="Normal 3 8 30 2 4 3 3" xfId="31518"/>
    <cellStyle name="Normal 3 8 30 2 4 3 3 2" xfId="31519"/>
    <cellStyle name="Normal 3 8 30 2 4 3 4" xfId="31520"/>
    <cellStyle name="Normal 3 8 30 2 4 3 5" xfId="31521"/>
    <cellStyle name="Normal 3 8 30 2 4 4" xfId="31522"/>
    <cellStyle name="Normal 3 8 30 2 4 5" xfId="31523"/>
    <cellStyle name="Normal 3 8 30 2 4 6" xfId="31524"/>
    <cellStyle name="Normal 3 8 30 2 4 6 2" xfId="31525"/>
    <cellStyle name="Normal 3 8 30 2 4 7" xfId="31526"/>
    <cellStyle name="Normal 3 8 30 2 4 8" xfId="31527"/>
    <cellStyle name="Normal 3 8 30 2 4 9" xfId="31528"/>
    <cellStyle name="Normal 3 8 30 2 5" xfId="31529"/>
    <cellStyle name="Normal 3 8 30 2 5 2" xfId="31530"/>
    <cellStyle name="Normal 3 8 30 2 5 3" xfId="31531"/>
    <cellStyle name="Normal 3 8 30 2 6" xfId="31532"/>
    <cellStyle name="Normal 3 8 30 2 6 2" xfId="31533"/>
    <cellStyle name="Normal 3 8 30 2 6 3" xfId="31534"/>
    <cellStyle name="Normal 3 8 30 2 7" xfId="31535"/>
    <cellStyle name="Normal 3 8 30 2 7 2" xfId="31536"/>
    <cellStyle name="Normal 3 8 30 2 7 3" xfId="31537"/>
    <cellStyle name="Normal 3 8 30 2 8" xfId="31538"/>
    <cellStyle name="Normal 3 8 30 2 8 2" xfId="31539"/>
    <cellStyle name="Normal 3 8 30 2 8 3" xfId="31540"/>
    <cellStyle name="Normal 3 8 30 2 9" xfId="31541"/>
    <cellStyle name="Normal 3 8 30 2 9 2" xfId="31542"/>
    <cellStyle name="Normal 3 8 30 2 9 2 2" xfId="31543"/>
    <cellStyle name="Normal 3 8 30 2 9 2 2 2" xfId="31544"/>
    <cellStyle name="Normal 3 8 30 2 9 2 3" xfId="31545"/>
    <cellStyle name="Normal 3 8 30 2 9 2 4" xfId="31546"/>
    <cellStyle name="Normal 3 8 30 2 9 2 5" xfId="31547"/>
    <cellStyle name="Normal 3 8 30 2 9 3" xfId="31548"/>
    <cellStyle name="Normal 3 8 30 2 9 3 2" xfId="31549"/>
    <cellStyle name="Normal 3 8 30 2 9 4" xfId="31550"/>
    <cellStyle name="Normal 3 8 30 2 9 5" xfId="31551"/>
    <cellStyle name="Normal 3 8 30 3" xfId="31552"/>
    <cellStyle name="Normal 3 8 30 3 10" xfId="31553"/>
    <cellStyle name="Normal 3 8 30 3 11" xfId="31554"/>
    <cellStyle name="Normal 3 8 30 3 12" xfId="31555"/>
    <cellStyle name="Normal 3 8 30 3 12 2" xfId="31556"/>
    <cellStyle name="Normal 3 8 30 3 13" xfId="31557"/>
    <cellStyle name="Normal 3 8 30 3 14" xfId="31558"/>
    <cellStyle name="Normal 3 8 30 3 15" xfId="31559"/>
    <cellStyle name="Normal 3 8 30 3 2" xfId="31560"/>
    <cellStyle name="Normal 3 8 30 3 2 2" xfId="31561"/>
    <cellStyle name="Normal 3 8 30 3 2 2 2" xfId="31562"/>
    <cellStyle name="Normal 3 8 30 3 2 2 2 2" xfId="31563"/>
    <cellStyle name="Normal 3 8 30 3 2 2 2 2 2" xfId="31564"/>
    <cellStyle name="Normal 3 8 30 3 2 2 2 2 2 2" xfId="31565"/>
    <cellStyle name="Normal 3 8 30 3 2 2 2 2 3" xfId="31566"/>
    <cellStyle name="Normal 3 8 30 3 2 2 2 2 4" xfId="31567"/>
    <cellStyle name="Normal 3 8 30 3 2 2 2 2 5" xfId="31568"/>
    <cellStyle name="Normal 3 8 30 3 2 2 2 3" xfId="31569"/>
    <cellStyle name="Normal 3 8 30 3 2 2 2 3 2" xfId="31570"/>
    <cellStyle name="Normal 3 8 30 3 2 2 2 4" xfId="31571"/>
    <cellStyle name="Normal 3 8 30 3 2 2 2 5" xfId="31572"/>
    <cellStyle name="Normal 3 8 30 3 2 2 3" xfId="31573"/>
    <cellStyle name="Normal 3 8 30 3 2 2 4" xfId="31574"/>
    <cellStyle name="Normal 3 8 30 3 2 2 5" xfId="31575"/>
    <cellStyle name="Normal 3 8 30 3 2 2 6" xfId="31576"/>
    <cellStyle name="Normal 3 8 30 3 2 2 6 2" xfId="31577"/>
    <cellStyle name="Normal 3 8 30 3 2 2 7" xfId="31578"/>
    <cellStyle name="Normal 3 8 30 3 2 2 8" xfId="31579"/>
    <cellStyle name="Normal 3 8 30 3 2 2 9" xfId="31580"/>
    <cellStyle name="Normal 3 8 30 3 2 3" xfId="31581"/>
    <cellStyle name="Normal 3 8 30 3 2 3 2" xfId="31582"/>
    <cellStyle name="Normal 3 8 30 3 2 3 2 2" xfId="31583"/>
    <cellStyle name="Normal 3 8 30 3 2 3 2 2 2" xfId="31584"/>
    <cellStyle name="Normal 3 8 30 3 2 3 2 3" xfId="31585"/>
    <cellStyle name="Normal 3 8 30 3 2 3 2 4" xfId="31586"/>
    <cellStyle name="Normal 3 8 30 3 2 3 2 5" xfId="31587"/>
    <cellStyle name="Normal 3 8 30 3 2 3 3" xfId="31588"/>
    <cellStyle name="Normal 3 8 30 3 2 3 3 2" xfId="31589"/>
    <cellStyle name="Normal 3 8 30 3 2 3 4" xfId="31590"/>
    <cellStyle name="Normal 3 8 30 3 2 3 5" xfId="31591"/>
    <cellStyle name="Normal 3 8 30 3 2 4" xfId="31592"/>
    <cellStyle name="Normal 3 8 30 3 2 5" xfId="31593"/>
    <cellStyle name="Normal 3 8 30 3 2 6" xfId="31594"/>
    <cellStyle name="Normal 3 8 30 3 2 6 2" xfId="31595"/>
    <cellStyle name="Normal 3 8 30 3 2 7" xfId="31596"/>
    <cellStyle name="Normal 3 8 30 3 2 8" xfId="31597"/>
    <cellStyle name="Normal 3 8 30 3 2 9" xfId="31598"/>
    <cellStyle name="Normal 3 8 30 3 3" xfId="31599"/>
    <cellStyle name="Normal 3 8 30 3 3 2" xfId="31600"/>
    <cellStyle name="Normal 3 8 30 3 3 3" xfId="31601"/>
    <cellStyle name="Normal 3 8 30 3 4" xfId="31602"/>
    <cellStyle name="Normal 3 8 30 3 4 2" xfId="31603"/>
    <cellStyle name="Normal 3 8 30 3 4 3" xfId="31604"/>
    <cellStyle name="Normal 3 8 30 3 5" xfId="31605"/>
    <cellStyle name="Normal 3 8 30 3 5 2" xfId="31606"/>
    <cellStyle name="Normal 3 8 30 3 5 3" xfId="31607"/>
    <cellStyle name="Normal 3 8 30 3 6" xfId="31608"/>
    <cellStyle name="Normal 3 8 30 3 6 2" xfId="31609"/>
    <cellStyle name="Normal 3 8 30 3 6 3" xfId="31610"/>
    <cellStyle name="Normal 3 8 30 3 7" xfId="31611"/>
    <cellStyle name="Normal 3 8 30 3 7 2" xfId="31612"/>
    <cellStyle name="Normal 3 8 30 3 7 3" xfId="31613"/>
    <cellStyle name="Normal 3 8 30 3 8" xfId="31614"/>
    <cellStyle name="Normal 3 8 30 3 8 2" xfId="31615"/>
    <cellStyle name="Normal 3 8 30 3 8 2 2" xfId="31616"/>
    <cellStyle name="Normal 3 8 30 3 8 2 2 2" xfId="31617"/>
    <cellStyle name="Normal 3 8 30 3 8 2 3" xfId="31618"/>
    <cellStyle name="Normal 3 8 30 3 8 2 4" xfId="31619"/>
    <cellStyle name="Normal 3 8 30 3 8 2 5" xfId="31620"/>
    <cellStyle name="Normal 3 8 30 3 8 3" xfId="31621"/>
    <cellStyle name="Normal 3 8 30 3 8 3 2" xfId="31622"/>
    <cellStyle name="Normal 3 8 30 3 8 4" xfId="31623"/>
    <cellStyle name="Normal 3 8 30 3 8 5" xfId="31624"/>
    <cellStyle name="Normal 3 8 30 3 9" xfId="31625"/>
    <cellStyle name="Normal 3 8 30 4" xfId="31626"/>
    <cellStyle name="Normal 3 8 30 4 2" xfId="31627"/>
    <cellStyle name="Normal 3 8 30 4 2 2" xfId="31628"/>
    <cellStyle name="Normal 3 8 30 4 2 2 2" xfId="31629"/>
    <cellStyle name="Normal 3 8 30 4 2 2 2 2" xfId="31630"/>
    <cellStyle name="Normal 3 8 30 4 2 2 2 2 2" xfId="31631"/>
    <cellStyle name="Normal 3 8 30 4 2 2 2 3" xfId="31632"/>
    <cellStyle name="Normal 3 8 30 4 2 2 2 4" xfId="31633"/>
    <cellStyle name="Normal 3 8 30 4 2 2 2 5" xfId="31634"/>
    <cellStyle name="Normal 3 8 30 4 2 2 3" xfId="31635"/>
    <cellStyle name="Normal 3 8 30 4 2 2 3 2" xfId="31636"/>
    <cellStyle name="Normal 3 8 30 4 2 2 4" xfId="31637"/>
    <cellStyle name="Normal 3 8 30 4 2 2 5" xfId="31638"/>
    <cellStyle name="Normal 3 8 30 4 2 3" xfId="31639"/>
    <cellStyle name="Normal 3 8 30 4 2 4" xfId="31640"/>
    <cellStyle name="Normal 3 8 30 4 2 5" xfId="31641"/>
    <cellStyle name="Normal 3 8 30 4 2 6" xfId="31642"/>
    <cellStyle name="Normal 3 8 30 4 2 6 2" xfId="31643"/>
    <cellStyle name="Normal 3 8 30 4 2 7" xfId="31644"/>
    <cellStyle name="Normal 3 8 30 4 2 8" xfId="31645"/>
    <cellStyle name="Normal 3 8 30 4 2 9" xfId="31646"/>
    <cellStyle name="Normal 3 8 30 4 3" xfId="31647"/>
    <cellStyle name="Normal 3 8 30 4 3 2" xfId="31648"/>
    <cellStyle name="Normal 3 8 30 4 3 2 2" xfId="31649"/>
    <cellStyle name="Normal 3 8 30 4 3 2 2 2" xfId="31650"/>
    <cellStyle name="Normal 3 8 30 4 3 2 3" xfId="31651"/>
    <cellStyle name="Normal 3 8 30 4 3 2 4" xfId="31652"/>
    <cellStyle name="Normal 3 8 30 4 3 2 5" xfId="31653"/>
    <cellStyle name="Normal 3 8 30 4 3 3" xfId="31654"/>
    <cellStyle name="Normal 3 8 30 4 3 3 2" xfId="31655"/>
    <cellStyle name="Normal 3 8 30 4 3 4" xfId="31656"/>
    <cellStyle name="Normal 3 8 30 4 3 5" xfId="31657"/>
    <cellStyle name="Normal 3 8 30 4 4" xfId="31658"/>
    <cellStyle name="Normal 3 8 30 4 5" xfId="31659"/>
    <cellStyle name="Normal 3 8 30 4 6" xfId="31660"/>
    <cellStyle name="Normal 3 8 30 4 6 2" xfId="31661"/>
    <cellStyle name="Normal 3 8 30 4 7" xfId="31662"/>
    <cellStyle name="Normal 3 8 30 4 8" xfId="31663"/>
    <cellStyle name="Normal 3 8 30 4 9" xfId="31664"/>
    <cellStyle name="Normal 3 8 30 5" xfId="31665"/>
    <cellStyle name="Normal 3 8 30 6" xfId="31666"/>
    <cellStyle name="Normal 3 8 30 7" xfId="31667"/>
    <cellStyle name="Normal 3 8 30 8" xfId="31668"/>
    <cellStyle name="Normal 3 8 30 9" xfId="31669"/>
    <cellStyle name="Normal 3 8 30 9 2" xfId="31670"/>
    <cellStyle name="Normal 3 8 30 9 2 2" xfId="31671"/>
    <cellStyle name="Normal 3 8 30 9 2 2 2" xfId="31672"/>
    <cellStyle name="Normal 3 8 30 9 2 3" xfId="31673"/>
    <cellStyle name="Normal 3 8 30 9 2 4" xfId="31674"/>
    <cellStyle name="Normal 3 8 30 9 2 5" xfId="31675"/>
    <cellStyle name="Normal 3 8 30 9 3" xfId="31676"/>
    <cellStyle name="Normal 3 8 30 9 3 2" xfId="31677"/>
    <cellStyle name="Normal 3 8 30 9 4" xfId="31678"/>
    <cellStyle name="Normal 3 8 30 9 5" xfId="31679"/>
    <cellStyle name="Normal 3 8 31" xfId="31680"/>
    <cellStyle name="Normal 3 8 31 10" xfId="31681"/>
    <cellStyle name="Normal 3 8 31 11" xfId="31682"/>
    <cellStyle name="Normal 3 8 31 12" xfId="31683"/>
    <cellStyle name="Normal 3 8 31 12 2" xfId="31684"/>
    <cellStyle name="Normal 3 8 31 13" xfId="31685"/>
    <cellStyle name="Normal 3 8 31 14" xfId="31686"/>
    <cellStyle name="Normal 3 8 31 15" xfId="31687"/>
    <cellStyle name="Normal 3 8 31 2" xfId="31688"/>
    <cellStyle name="Normal 3 8 31 2 2" xfId="31689"/>
    <cellStyle name="Normal 3 8 31 2 2 2" xfId="31690"/>
    <cellStyle name="Normal 3 8 31 2 2 2 2" xfId="31691"/>
    <cellStyle name="Normal 3 8 31 2 2 2 2 2" xfId="31692"/>
    <cellStyle name="Normal 3 8 31 2 2 2 2 2 2" xfId="31693"/>
    <cellStyle name="Normal 3 8 31 2 2 2 2 3" xfId="31694"/>
    <cellStyle name="Normal 3 8 31 2 2 2 2 4" xfId="31695"/>
    <cellStyle name="Normal 3 8 31 2 2 2 2 5" xfId="31696"/>
    <cellStyle name="Normal 3 8 31 2 2 2 3" xfId="31697"/>
    <cellStyle name="Normal 3 8 31 2 2 2 3 2" xfId="31698"/>
    <cellStyle name="Normal 3 8 31 2 2 2 4" xfId="31699"/>
    <cellStyle name="Normal 3 8 31 2 2 2 5" xfId="31700"/>
    <cellStyle name="Normal 3 8 31 2 2 3" xfId="31701"/>
    <cellStyle name="Normal 3 8 31 2 2 4" xfId="31702"/>
    <cellStyle name="Normal 3 8 31 2 2 5" xfId="31703"/>
    <cellStyle name="Normal 3 8 31 2 2 6" xfId="31704"/>
    <cellStyle name="Normal 3 8 31 2 2 6 2" xfId="31705"/>
    <cellStyle name="Normal 3 8 31 2 2 7" xfId="31706"/>
    <cellStyle name="Normal 3 8 31 2 2 8" xfId="31707"/>
    <cellStyle name="Normal 3 8 31 2 2 9" xfId="31708"/>
    <cellStyle name="Normal 3 8 31 2 3" xfId="31709"/>
    <cellStyle name="Normal 3 8 31 2 3 2" xfId="31710"/>
    <cellStyle name="Normal 3 8 31 2 3 2 2" xfId="31711"/>
    <cellStyle name="Normal 3 8 31 2 3 2 2 2" xfId="31712"/>
    <cellStyle name="Normal 3 8 31 2 3 2 3" xfId="31713"/>
    <cellStyle name="Normal 3 8 31 2 3 2 4" xfId="31714"/>
    <cellStyle name="Normal 3 8 31 2 3 2 5" xfId="31715"/>
    <cellStyle name="Normal 3 8 31 2 3 3" xfId="31716"/>
    <cellStyle name="Normal 3 8 31 2 3 3 2" xfId="31717"/>
    <cellStyle name="Normal 3 8 31 2 3 4" xfId="31718"/>
    <cellStyle name="Normal 3 8 31 2 3 5" xfId="31719"/>
    <cellStyle name="Normal 3 8 31 2 4" xfId="31720"/>
    <cellStyle name="Normal 3 8 31 2 5" xfId="31721"/>
    <cellStyle name="Normal 3 8 31 2 6" xfId="31722"/>
    <cellStyle name="Normal 3 8 31 2 6 2" xfId="31723"/>
    <cellStyle name="Normal 3 8 31 2 7" xfId="31724"/>
    <cellStyle name="Normal 3 8 31 2 8" xfId="31725"/>
    <cellStyle name="Normal 3 8 31 2 9" xfId="31726"/>
    <cellStyle name="Normal 3 8 31 3" xfId="31727"/>
    <cellStyle name="Normal 3 8 31 4" xfId="31728"/>
    <cellStyle name="Normal 3 8 31 5" xfId="31729"/>
    <cellStyle name="Normal 3 8 31 6" xfId="31730"/>
    <cellStyle name="Normal 3 8 31 7" xfId="31731"/>
    <cellStyle name="Normal 3 8 31 8" xfId="31732"/>
    <cellStyle name="Normal 3 8 31 8 2" xfId="31733"/>
    <cellStyle name="Normal 3 8 31 8 2 2" xfId="31734"/>
    <cellStyle name="Normal 3 8 31 8 2 2 2" xfId="31735"/>
    <cellStyle name="Normal 3 8 31 8 2 3" xfId="31736"/>
    <cellStyle name="Normal 3 8 31 8 2 4" xfId="31737"/>
    <cellStyle name="Normal 3 8 31 8 2 5" xfId="31738"/>
    <cellStyle name="Normal 3 8 31 8 3" xfId="31739"/>
    <cellStyle name="Normal 3 8 31 8 3 2" xfId="31740"/>
    <cellStyle name="Normal 3 8 31 8 4" xfId="31741"/>
    <cellStyle name="Normal 3 8 31 8 5" xfId="31742"/>
    <cellStyle name="Normal 3 8 31 9" xfId="31743"/>
    <cellStyle name="Normal 3 8 32" xfId="31744"/>
    <cellStyle name="Normal 3 8 33" xfId="31745"/>
    <cellStyle name="Normal 3 8 33 2" xfId="31746"/>
    <cellStyle name="Normal 3 8 33 2 2" xfId="31747"/>
    <cellStyle name="Normal 3 8 33 2 2 2" xfId="31748"/>
    <cellStyle name="Normal 3 8 33 2 2 2 2" xfId="31749"/>
    <cellStyle name="Normal 3 8 33 2 2 2 2 2" xfId="31750"/>
    <cellStyle name="Normal 3 8 33 2 2 2 3" xfId="31751"/>
    <cellStyle name="Normal 3 8 33 2 2 2 4" xfId="31752"/>
    <cellStyle name="Normal 3 8 33 2 2 2 5" xfId="31753"/>
    <cellStyle name="Normal 3 8 33 2 2 3" xfId="31754"/>
    <cellStyle name="Normal 3 8 33 2 2 3 2" xfId="31755"/>
    <cellStyle name="Normal 3 8 33 2 2 4" xfId="31756"/>
    <cellStyle name="Normal 3 8 33 2 2 5" xfId="31757"/>
    <cellStyle name="Normal 3 8 33 2 3" xfId="31758"/>
    <cellStyle name="Normal 3 8 33 2 4" xfId="31759"/>
    <cellStyle name="Normal 3 8 33 2 5" xfId="31760"/>
    <cellStyle name="Normal 3 8 33 2 6" xfId="31761"/>
    <cellStyle name="Normal 3 8 33 2 6 2" xfId="31762"/>
    <cellStyle name="Normal 3 8 33 2 7" xfId="31763"/>
    <cellStyle name="Normal 3 8 33 2 8" xfId="31764"/>
    <cellStyle name="Normal 3 8 33 2 9" xfId="31765"/>
    <cellStyle name="Normal 3 8 33 3" xfId="31766"/>
    <cellStyle name="Normal 3 8 33 3 2" xfId="31767"/>
    <cellStyle name="Normal 3 8 33 3 2 2" xfId="31768"/>
    <cellStyle name="Normal 3 8 33 3 2 2 2" xfId="31769"/>
    <cellStyle name="Normal 3 8 33 3 2 3" xfId="31770"/>
    <cellStyle name="Normal 3 8 33 3 2 4" xfId="31771"/>
    <cellStyle name="Normal 3 8 33 3 2 5" xfId="31772"/>
    <cellStyle name="Normal 3 8 33 3 3" xfId="31773"/>
    <cellStyle name="Normal 3 8 33 3 3 2" xfId="31774"/>
    <cellStyle name="Normal 3 8 33 3 4" xfId="31775"/>
    <cellStyle name="Normal 3 8 33 3 5" xfId="31776"/>
    <cellStyle name="Normal 3 8 33 4" xfId="31777"/>
    <cellStyle name="Normal 3 8 33 5" xfId="31778"/>
    <cellStyle name="Normal 3 8 33 6" xfId="31779"/>
    <cellStyle name="Normal 3 8 33 6 2" xfId="31780"/>
    <cellStyle name="Normal 3 8 33 7" xfId="31781"/>
    <cellStyle name="Normal 3 8 33 8" xfId="31782"/>
    <cellStyle name="Normal 3 8 33 9" xfId="31783"/>
    <cellStyle name="Normal 3 8 34" xfId="31784"/>
    <cellStyle name="Normal 3 8 34 2" xfId="31785"/>
    <cellStyle name="Normal 3 8 34 3" xfId="31786"/>
    <cellStyle name="Normal 3 8 35" xfId="31787"/>
    <cellStyle name="Normal 3 8 35 2" xfId="31788"/>
    <cellStyle name="Normal 3 8 35 3" xfId="31789"/>
    <cellStyle name="Normal 3 8 36" xfId="31790"/>
    <cellStyle name="Normal 3 8 36 2" xfId="31791"/>
    <cellStyle name="Normal 3 8 36 3" xfId="31792"/>
    <cellStyle name="Normal 3 8 37" xfId="31793"/>
    <cellStyle name="Normal 3 8 37 2" xfId="31794"/>
    <cellStyle name="Normal 3 8 37 3" xfId="31795"/>
    <cellStyle name="Normal 3 8 38" xfId="31796"/>
    <cellStyle name="Normal 3 8 38 2" xfId="31797"/>
    <cellStyle name="Normal 3 8 38 2 2" xfId="31798"/>
    <cellStyle name="Normal 3 8 38 2 2 2" xfId="31799"/>
    <cellStyle name="Normal 3 8 38 2 3" xfId="31800"/>
    <cellStyle name="Normal 3 8 38 2 4" xfId="31801"/>
    <cellStyle name="Normal 3 8 38 2 5" xfId="31802"/>
    <cellStyle name="Normal 3 8 38 3" xfId="31803"/>
    <cellStyle name="Normal 3 8 38 3 2" xfId="31804"/>
    <cellStyle name="Normal 3 8 38 4" xfId="31805"/>
    <cellStyle name="Normal 3 8 38 5" xfId="31806"/>
    <cellStyle name="Normal 3 8 39" xfId="31807"/>
    <cellStyle name="Normal 3 8 4" xfId="31808"/>
    <cellStyle name="Normal 3 8 4 2" xfId="31809"/>
    <cellStyle name="Normal 3 8 4 2 2" xfId="31810"/>
    <cellStyle name="Normal 3 8 4 2 3" xfId="31811"/>
    <cellStyle name="Normal 3 8 4 3" xfId="31812"/>
    <cellStyle name="Normal 3 8 4 3 2" xfId="31813"/>
    <cellStyle name="Normal 3 8 4 3 3" xfId="31814"/>
    <cellStyle name="Normal 3 8 4 4" xfId="31815"/>
    <cellStyle name="Normal 3 8 4 5" xfId="31816"/>
    <cellStyle name="Normal 3 8 40" xfId="31817"/>
    <cellStyle name="Normal 3 8 41" xfId="31818"/>
    <cellStyle name="Normal 3 8 42" xfId="31819"/>
    <cellStyle name="Normal 3 8 43" xfId="31820"/>
    <cellStyle name="Normal 3 8 44" xfId="31821"/>
    <cellStyle name="Normal 3 8 45" xfId="31822"/>
    <cellStyle name="Normal 3 8 46" xfId="31823"/>
    <cellStyle name="Normal 3 8 47" xfId="31824"/>
    <cellStyle name="Normal 3 8 48" xfId="31825"/>
    <cellStyle name="Normal 3 8 49" xfId="31826"/>
    <cellStyle name="Normal 3 8 5" xfId="31827"/>
    <cellStyle name="Normal 3 8 5 2" xfId="31828"/>
    <cellStyle name="Normal 3 8 5 2 2" xfId="31829"/>
    <cellStyle name="Normal 3 8 5 2 3" xfId="31830"/>
    <cellStyle name="Normal 3 8 5 3" xfId="31831"/>
    <cellStyle name="Normal 3 8 5 3 2" xfId="31832"/>
    <cellStyle name="Normal 3 8 5 3 3" xfId="31833"/>
    <cellStyle name="Normal 3 8 5 4" xfId="31834"/>
    <cellStyle name="Normal 3 8 5 5" xfId="31835"/>
    <cellStyle name="Normal 3 8 50" xfId="31836"/>
    <cellStyle name="Normal 3 8 51" xfId="31837"/>
    <cellStyle name="Normal 3 8 52" xfId="31838"/>
    <cellStyle name="Normal 3 8 53" xfId="31839"/>
    <cellStyle name="Normal 3 8 54" xfId="31840"/>
    <cellStyle name="Normal 3 8 55" xfId="31841"/>
    <cellStyle name="Normal 3 8 56" xfId="31842"/>
    <cellStyle name="Normal 3 8 57" xfId="31843"/>
    <cellStyle name="Normal 3 8 58" xfId="31844"/>
    <cellStyle name="Normal 3 8 59" xfId="31845"/>
    <cellStyle name="Normal 3 8 6" xfId="31846"/>
    <cellStyle name="Normal 3 8 6 2" xfId="31847"/>
    <cellStyle name="Normal 3 8 6 2 2" xfId="31848"/>
    <cellStyle name="Normal 3 8 6 2 3" xfId="31849"/>
    <cellStyle name="Normal 3 8 6 3" xfId="31850"/>
    <cellStyle name="Normal 3 8 6 3 2" xfId="31851"/>
    <cellStyle name="Normal 3 8 6 3 3" xfId="31852"/>
    <cellStyle name="Normal 3 8 6 4" xfId="31853"/>
    <cellStyle name="Normal 3 8 6 5" xfId="31854"/>
    <cellStyle name="Normal 3 8 60" xfId="31855"/>
    <cellStyle name="Normal 3 8 61" xfId="31856"/>
    <cellStyle name="Normal 3 8 62" xfId="31857"/>
    <cellStyle name="Normal 3 8 63" xfId="31858"/>
    <cellStyle name="Normal 3 8 64" xfId="31859"/>
    <cellStyle name="Normal 3 8 65" xfId="31860"/>
    <cellStyle name="Normal 3 8 66" xfId="31861"/>
    <cellStyle name="Normal 3 8 67" xfId="31862"/>
    <cellStyle name="Normal 3 8 68" xfId="31863"/>
    <cellStyle name="Normal 3 8 69" xfId="31864"/>
    <cellStyle name="Normal 3 8 7" xfId="31865"/>
    <cellStyle name="Normal 3 8 7 2" xfId="31866"/>
    <cellStyle name="Normal 3 8 7 2 2" xfId="31867"/>
    <cellStyle name="Normal 3 8 7 2 3" xfId="31868"/>
    <cellStyle name="Normal 3 8 7 3" xfId="31869"/>
    <cellStyle name="Normal 3 8 7 3 2" xfId="31870"/>
    <cellStyle name="Normal 3 8 7 3 3" xfId="31871"/>
    <cellStyle name="Normal 3 8 7 4" xfId="31872"/>
    <cellStyle name="Normal 3 8 7 5" xfId="31873"/>
    <cellStyle name="Normal 3 8 70" xfId="31874"/>
    <cellStyle name="Normal 3 8 71" xfId="31875"/>
    <cellStyle name="Normal 3 8 72" xfId="31876"/>
    <cellStyle name="Normal 3 8 73" xfId="31877"/>
    <cellStyle name="Normal 3 8 74" xfId="31878"/>
    <cellStyle name="Normal 3 8 75" xfId="31879"/>
    <cellStyle name="Normal 3 8 76" xfId="31880"/>
    <cellStyle name="Normal 3 8 77" xfId="31881"/>
    <cellStyle name="Normal 3 8 78" xfId="31882"/>
    <cellStyle name="Normal 3 8 79" xfId="31883"/>
    <cellStyle name="Normal 3 8 79 2" xfId="31884"/>
    <cellStyle name="Normal 3 8 8" xfId="31885"/>
    <cellStyle name="Normal 3 8 8 2" xfId="31886"/>
    <cellStyle name="Normal 3 8 8 2 2" xfId="31887"/>
    <cellStyle name="Normal 3 8 8 2 3" xfId="31888"/>
    <cellStyle name="Normal 3 8 8 3" xfId="31889"/>
    <cellStyle name="Normal 3 8 8 3 2" xfId="31890"/>
    <cellStyle name="Normal 3 8 8 3 3" xfId="31891"/>
    <cellStyle name="Normal 3 8 8 4" xfId="31892"/>
    <cellStyle name="Normal 3 8 8 5" xfId="31893"/>
    <cellStyle name="Normal 3 8 80" xfId="31894"/>
    <cellStyle name="Normal 3 8 81" xfId="31895"/>
    <cellStyle name="Normal 3 8 82" xfId="31896"/>
    <cellStyle name="Normal 3 8 9" xfId="31897"/>
    <cellStyle name="Normal 3 8 9 2" xfId="31898"/>
    <cellStyle name="Normal 3 8 9 2 2" xfId="31899"/>
    <cellStyle name="Normal 3 8 9 2 3" xfId="31900"/>
    <cellStyle name="Normal 3 8 9 3" xfId="31901"/>
    <cellStyle name="Normal 3 8 9 3 2" xfId="31902"/>
    <cellStyle name="Normal 3 8 9 3 3" xfId="31903"/>
    <cellStyle name="Normal 3 8 9 4" xfId="31904"/>
    <cellStyle name="Normal 3 8 9 5" xfId="31905"/>
    <cellStyle name="Normal 3 80" xfId="31906"/>
    <cellStyle name="Normal 3 80 2" xfId="31907"/>
    <cellStyle name="Normal 3 80 2 2" xfId="31908"/>
    <cellStyle name="Normal 3 80 2 3" xfId="31909"/>
    <cellStyle name="Normal 3 80 3" xfId="31910"/>
    <cellStyle name="Normal 3 80 3 2" xfId="31911"/>
    <cellStyle name="Normal 3 80 3 3" xfId="31912"/>
    <cellStyle name="Normal 3 80 4" xfId="31913"/>
    <cellStyle name="Normal 3 80 5" xfId="31914"/>
    <cellStyle name="Normal 3 81" xfId="31915"/>
    <cellStyle name="Normal 3 81 2" xfId="31916"/>
    <cellStyle name="Normal 3 81 2 2" xfId="31917"/>
    <cellStyle name="Normal 3 81 2 3" xfId="31918"/>
    <cellStyle name="Normal 3 81 3" xfId="31919"/>
    <cellStyle name="Normal 3 81 3 2" xfId="31920"/>
    <cellStyle name="Normal 3 81 3 3" xfId="31921"/>
    <cellStyle name="Normal 3 81 4" xfId="31922"/>
    <cellStyle name="Normal 3 81 5" xfId="31923"/>
    <cellStyle name="Normal 3 82" xfId="31924"/>
    <cellStyle name="Normal 3 82 2" xfId="31925"/>
    <cellStyle name="Normal 3 82 2 2" xfId="31926"/>
    <cellStyle name="Normal 3 82 2 3" xfId="31927"/>
    <cellStyle name="Normal 3 82 3" xfId="31928"/>
    <cellStyle name="Normal 3 82 3 2" xfId="31929"/>
    <cellStyle name="Normal 3 82 3 3" xfId="31930"/>
    <cellStyle name="Normal 3 82 4" xfId="31931"/>
    <cellStyle name="Normal 3 82 5" xfId="31932"/>
    <cellStyle name="Normal 3 83" xfId="31933"/>
    <cellStyle name="Normal 3 83 2" xfId="31934"/>
    <cellStyle name="Normal 3 83 2 2" xfId="31935"/>
    <cellStyle name="Normal 3 83 2 3" xfId="31936"/>
    <cellStyle name="Normal 3 83 3" xfId="31937"/>
    <cellStyle name="Normal 3 83 3 2" xfId="31938"/>
    <cellStyle name="Normal 3 83 3 3" xfId="31939"/>
    <cellStyle name="Normal 3 83 4" xfId="31940"/>
    <cellStyle name="Normal 3 83 5" xfId="31941"/>
    <cellStyle name="Normal 3 84" xfId="31942"/>
    <cellStyle name="Normal 3 84 2" xfId="31943"/>
    <cellStyle name="Normal 3 84 2 2" xfId="31944"/>
    <cellStyle name="Normal 3 84 2 3" xfId="31945"/>
    <cellStyle name="Normal 3 84 3" xfId="31946"/>
    <cellStyle name="Normal 3 84 3 2" xfId="31947"/>
    <cellStyle name="Normal 3 84 3 3" xfId="31948"/>
    <cellStyle name="Normal 3 84 4" xfId="31949"/>
    <cellStyle name="Normal 3 84 5" xfId="31950"/>
    <cellStyle name="Normal 3 85" xfId="31951"/>
    <cellStyle name="Normal 3 85 2" xfId="31952"/>
    <cellStyle name="Normal 3 85 2 2" xfId="31953"/>
    <cellStyle name="Normal 3 85 2 3" xfId="31954"/>
    <cellStyle name="Normal 3 85 3" xfId="31955"/>
    <cellStyle name="Normal 3 85 3 2" xfId="31956"/>
    <cellStyle name="Normal 3 85 3 3" xfId="31957"/>
    <cellStyle name="Normal 3 85 4" xfId="31958"/>
    <cellStyle name="Normal 3 85 5" xfId="31959"/>
    <cellStyle name="Normal 3 86" xfId="31960"/>
    <cellStyle name="Normal 3 86 2" xfId="31961"/>
    <cellStyle name="Normal 3 86 2 2" xfId="31962"/>
    <cellStyle name="Normal 3 86 2 3" xfId="31963"/>
    <cellStyle name="Normal 3 86 3" xfId="31964"/>
    <cellStyle name="Normal 3 86 3 2" xfId="31965"/>
    <cellStyle name="Normal 3 86 3 3" xfId="31966"/>
    <cellStyle name="Normal 3 86 4" xfId="31967"/>
    <cellStyle name="Normal 3 86 5" xfId="31968"/>
    <cellStyle name="Normal 3 87" xfId="31969"/>
    <cellStyle name="Normal 3 87 2" xfId="31970"/>
    <cellStyle name="Normal 3 87 2 2" xfId="31971"/>
    <cellStyle name="Normal 3 87 2 3" xfId="31972"/>
    <cellStyle name="Normal 3 87 3" xfId="31973"/>
    <cellStyle name="Normal 3 87 3 2" xfId="31974"/>
    <cellStyle name="Normal 3 87 3 3" xfId="31975"/>
    <cellStyle name="Normal 3 87 4" xfId="31976"/>
    <cellStyle name="Normal 3 87 5" xfId="31977"/>
    <cellStyle name="Normal 3 88" xfId="31978"/>
    <cellStyle name="Normal 3 88 2" xfId="31979"/>
    <cellStyle name="Normal 3 88 2 2" xfId="31980"/>
    <cellStyle name="Normal 3 88 2 3" xfId="31981"/>
    <cellStyle name="Normal 3 88 3" xfId="31982"/>
    <cellStyle name="Normal 3 88 3 2" xfId="31983"/>
    <cellStyle name="Normal 3 88 3 3" xfId="31984"/>
    <cellStyle name="Normal 3 88 4" xfId="31985"/>
    <cellStyle name="Normal 3 88 5" xfId="31986"/>
    <cellStyle name="Normal 3 89" xfId="31987"/>
    <cellStyle name="Normal 3 89 2" xfId="31988"/>
    <cellStyle name="Normal 3 89 2 2" xfId="31989"/>
    <cellStyle name="Normal 3 89 2 3" xfId="31990"/>
    <cellStyle name="Normal 3 89 3" xfId="31991"/>
    <cellStyle name="Normal 3 89 3 2" xfId="31992"/>
    <cellStyle name="Normal 3 89 3 3" xfId="31993"/>
    <cellStyle name="Normal 3 89 4" xfId="31994"/>
    <cellStyle name="Normal 3 89 5" xfId="31995"/>
    <cellStyle name="Normal 3 9" xfId="31996"/>
    <cellStyle name="Normal 3 9 10" xfId="31997"/>
    <cellStyle name="Normal 3 9 10 2" xfId="31998"/>
    <cellStyle name="Normal 3 9 10 2 2" xfId="31999"/>
    <cellStyle name="Normal 3 9 10 2 3" xfId="32000"/>
    <cellStyle name="Normal 3 9 10 3" xfId="32001"/>
    <cellStyle name="Normal 3 9 10 3 2" xfId="32002"/>
    <cellStyle name="Normal 3 9 10 3 3" xfId="32003"/>
    <cellStyle name="Normal 3 9 10 4" xfId="32004"/>
    <cellStyle name="Normal 3 9 10 5" xfId="32005"/>
    <cellStyle name="Normal 3 9 11" xfId="32006"/>
    <cellStyle name="Normal 3 9 11 2" xfId="32007"/>
    <cellStyle name="Normal 3 9 11 2 2" xfId="32008"/>
    <cellStyle name="Normal 3 9 11 2 3" xfId="32009"/>
    <cellStyle name="Normal 3 9 11 3" xfId="32010"/>
    <cellStyle name="Normal 3 9 11 3 2" xfId="32011"/>
    <cellStyle name="Normal 3 9 11 3 3" xfId="32012"/>
    <cellStyle name="Normal 3 9 11 4" xfId="32013"/>
    <cellStyle name="Normal 3 9 11 5" xfId="32014"/>
    <cellStyle name="Normal 3 9 12" xfId="32015"/>
    <cellStyle name="Normal 3 9 12 2" xfId="32016"/>
    <cellStyle name="Normal 3 9 12 2 2" xfId="32017"/>
    <cellStyle name="Normal 3 9 12 2 3" xfId="32018"/>
    <cellStyle name="Normal 3 9 12 3" xfId="32019"/>
    <cellStyle name="Normal 3 9 12 3 2" xfId="32020"/>
    <cellStyle name="Normal 3 9 12 3 3" xfId="32021"/>
    <cellStyle name="Normal 3 9 12 4" xfId="32022"/>
    <cellStyle name="Normal 3 9 12 5" xfId="32023"/>
    <cellStyle name="Normal 3 9 13" xfId="32024"/>
    <cellStyle name="Normal 3 9 13 2" xfId="32025"/>
    <cellStyle name="Normal 3 9 13 2 2" xfId="32026"/>
    <cellStyle name="Normal 3 9 13 2 3" xfId="32027"/>
    <cellStyle name="Normal 3 9 13 3" xfId="32028"/>
    <cellStyle name="Normal 3 9 13 3 2" xfId="32029"/>
    <cellStyle name="Normal 3 9 13 3 3" xfId="32030"/>
    <cellStyle name="Normal 3 9 13 4" xfId="32031"/>
    <cellStyle name="Normal 3 9 13 5" xfId="32032"/>
    <cellStyle name="Normal 3 9 14" xfId="32033"/>
    <cellStyle name="Normal 3 9 14 2" xfId="32034"/>
    <cellStyle name="Normal 3 9 14 2 2" xfId="32035"/>
    <cellStyle name="Normal 3 9 14 2 3" xfId="32036"/>
    <cellStyle name="Normal 3 9 14 3" xfId="32037"/>
    <cellStyle name="Normal 3 9 14 3 2" xfId="32038"/>
    <cellStyle name="Normal 3 9 14 3 3" xfId="32039"/>
    <cellStyle name="Normal 3 9 14 4" xfId="32040"/>
    <cellStyle name="Normal 3 9 14 5" xfId="32041"/>
    <cellStyle name="Normal 3 9 15" xfId="32042"/>
    <cellStyle name="Normal 3 9 15 2" xfId="32043"/>
    <cellStyle name="Normal 3 9 15 2 2" xfId="32044"/>
    <cellStyle name="Normal 3 9 15 2 3" xfId="32045"/>
    <cellStyle name="Normal 3 9 15 3" xfId="32046"/>
    <cellStyle name="Normal 3 9 15 3 2" xfId="32047"/>
    <cellStyle name="Normal 3 9 15 3 3" xfId="32048"/>
    <cellStyle name="Normal 3 9 15 4" xfId="32049"/>
    <cellStyle name="Normal 3 9 15 5" xfId="32050"/>
    <cellStyle name="Normal 3 9 16" xfId="32051"/>
    <cellStyle name="Normal 3 9 16 2" xfId="32052"/>
    <cellStyle name="Normal 3 9 16 2 2" xfId="32053"/>
    <cellStyle name="Normal 3 9 16 2 3" xfId="32054"/>
    <cellStyle name="Normal 3 9 16 3" xfId="32055"/>
    <cellStyle name="Normal 3 9 16 3 2" xfId="32056"/>
    <cellStyle name="Normal 3 9 16 3 3" xfId="32057"/>
    <cellStyle name="Normal 3 9 16 4" xfId="32058"/>
    <cellStyle name="Normal 3 9 16 5" xfId="32059"/>
    <cellStyle name="Normal 3 9 17" xfId="32060"/>
    <cellStyle name="Normal 3 9 17 2" xfId="32061"/>
    <cellStyle name="Normal 3 9 17 2 2" xfId="32062"/>
    <cellStyle name="Normal 3 9 17 2 3" xfId="32063"/>
    <cellStyle name="Normal 3 9 17 3" xfId="32064"/>
    <cellStyle name="Normal 3 9 17 3 2" xfId="32065"/>
    <cellStyle name="Normal 3 9 17 3 3" xfId="32066"/>
    <cellStyle name="Normal 3 9 17 4" xfId="32067"/>
    <cellStyle name="Normal 3 9 17 5" xfId="32068"/>
    <cellStyle name="Normal 3 9 18" xfId="32069"/>
    <cellStyle name="Normal 3 9 18 2" xfId="32070"/>
    <cellStyle name="Normal 3 9 18 2 2" xfId="32071"/>
    <cellStyle name="Normal 3 9 18 2 3" xfId="32072"/>
    <cellStyle name="Normal 3 9 18 3" xfId="32073"/>
    <cellStyle name="Normal 3 9 18 3 2" xfId="32074"/>
    <cellStyle name="Normal 3 9 18 3 3" xfId="32075"/>
    <cellStyle name="Normal 3 9 18 4" xfId="32076"/>
    <cellStyle name="Normal 3 9 18 5" xfId="32077"/>
    <cellStyle name="Normal 3 9 19" xfId="32078"/>
    <cellStyle name="Normal 3 9 19 2" xfId="32079"/>
    <cellStyle name="Normal 3 9 19 2 2" xfId="32080"/>
    <cellStyle name="Normal 3 9 19 2 3" xfId="32081"/>
    <cellStyle name="Normal 3 9 19 3" xfId="32082"/>
    <cellStyle name="Normal 3 9 19 3 2" xfId="32083"/>
    <cellStyle name="Normal 3 9 19 3 3" xfId="32084"/>
    <cellStyle name="Normal 3 9 19 4" xfId="32085"/>
    <cellStyle name="Normal 3 9 19 5" xfId="32086"/>
    <cellStyle name="Normal 3 9 2" xfId="32087"/>
    <cellStyle name="Normal 3 9 2 2" xfId="32088"/>
    <cellStyle name="Normal 3 9 2 2 2" xfId="32089"/>
    <cellStyle name="Normal 3 9 2 2 3" xfId="32090"/>
    <cellStyle name="Normal 3 9 2 3" xfId="32091"/>
    <cellStyle name="Normal 3 9 2 3 2" xfId="32092"/>
    <cellStyle name="Normal 3 9 2 3 3" xfId="32093"/>
    <cellStyle name="Normal 3 9 2 4" xfId="32094"/>
    <cellStyle name="Normal 3 9 2 5" xfId="32095"/>
    <cellStyle name="Normal 3 9 20" xfId="32096"/>
    <cellStyle name="Normal 3 9 20 2" xfId="32097"/>
    <cellStyle name="Normal 3 9 20 2 2" xfId="32098"/>
    <cellStyle name="Normal 3 9 20 2 3" xfId="32099"/>
    <cellStyle name="Normal 3 9 20 3" xfId="32100"/>
    <cellStyle name="Normal 3 9 20 3 2" xfId="32101"/>
    <cellStyle name="Normal 3 9 20 3 3" xfId="32102"/>
    <cellStyle name="Normal 3 9 20 4" xfId="32103"/>
    <cellStyle name="Normal 3 9 20 5" xfId="32104"/>
    <cellStyle name="Normal 3 9 21" xfId="32105"/>
    <cellStyle name="Normal 3 9 21 2" xfId="32106"/>
    <cellStyle name="Normal 3 9 21 2 2" xfId="32107"/>
    <cellStyle name="Normal 3 9 21 2 3" xfId="32108"/>
    <cellStyle name="Normal 3 9 21 3" xfId="32109"/>
    <cellStyle name="Normal 3 9 21 3 2" xfId="32110"/>
    <cellStyle name="Normal 3 9 21 3 3" xfId="32111"/>
    <cellStyle name="Normal 3 9 21 4" xfId="32112"/>
    <cellStyle name="Normal 3 9 21 5" xfId="32113"/>
    <cellStyle name="Normal 3 9 22" xfId="32114"/>
    <cellStyle name="Normal 3 9 22 2" xfId="32115"/>
    <cellStyle name="Normal 3 9 22 2 2" xfId="32116"/>
    <cellStyle name="Normal 3 9 22 2 3" xfId="32117"/>
    <cellStyle name="Normal 3 9 22 3" xfId="32118"/>
    <cellStyle name="Normal 3 9 22 3 2" xfId="32119"/>
    <cellStyle name="Normal 3 9 22 3 3" xfId="32120"/>
    <cellStyle name="Normal 3 9 22 4" xfId="32121"/>
    <cellStyle name="Normal 3 9 22 5" xfId="32122"/>
    <cellStyle name="Normal 3 9 23" xfId="32123"/>
    <cellStyle name="Normal 3 9 23 2" xfId="32124"/>
    <cellStyle name="Normal 3 9 23 2 2" xfId="32125"/>
    <cellStyle name="Normal 3 9 23 2 3" xfId="32126"/>
    <cellStyle name="Normal 3 9 23 3" xfId="32127"/>
    <cellStyle name="Normal 3 9 23 3 2" xfId="32128"/>
    <cellStyle name="Normal 3 9 23 3 3" xfId="32129"/>
    <cellStyle name="Normal 3 9 23 4" xfId="32130"/>
    <cellStyle name="Normal 3 9 23 5" xfId="32131"/>
    <cellStyle name="Normal 3 9 24" xfId="32132"/>
    <cellStyle name="Normal 3 9 24 10" xfId="32133"/>
    <cellStyle name="Normal 3 9 24 11" xfId="32134"/>
    <cellStyle name="Normal 3 9 24 11 2" xfId="32135"/>
    <cellStyle name="Normal 3 9 24 11 2 2" xfId="32136"/>
    <cellStyle name="Normal 3 9 24 11 2 2 2" xfId="32137"/>
    <cellStyle name="Normal 3 9 24 11 2 3" xfId="32138"/>
    <cellStyle name="Normal 3 9 24 11 2 4" xfId="32139"/>
    <cellStyle name="Normal 3 9 24 11 2 5" xfId="32140"/>
    <cellStyle name="Normal 3 9 24 11 3" xfId="32141"/>
    <cellStyle name="Normal 3 9 24 11 3 2" xfId="32142"/>
    <cellStyle name="Normal 3 9 24 11 4" xfId="32143"/>
    <cellStyle name="Normal 3 9 24 11 5" xfId="32144"/>
    <cellStyle name="Normal 3 9 24 12" xfId="32145"/>
    <cellStyle name="Normal 3 9 24 13" xfId="32146"/>
    <cellStyle name="Normal 3 9 24 14" xfId="32147"/>
    <cellStyle name="Normal 3 9 24 15" xfId="32148"/>
    <cellStyle name="Normal 3 9 24 15 2" xfId="32149"/>
    <cellStyle name="Normal 3 9 24 16" xfId="32150"/>
    <cellStyle name="Normal 3 9 24 17" xfId="32151"/>
    <cellStyle name="Normal 3 9 24 18" xfId="32152"/>
    <cellStyle name="Normal 3 9 24 2" xfId="32153"/>
    <cellStyle name="Normal 3 9 24 2 10" xfId="32154"/>
    <cellStyle name="Normal 3 9 24 2 11" xfId="32155"/>
    <cellStyle name="Normal 3 9 24 2 12" xfId="32156"/>
    <cellStyle name="Normal 3 9 24 2 13" xfId="32157"/>
    <cellStyle name="Normal 3 9 24 2 13 2" xfId="32158"/>
    <cellStyle name="Normal 3 9 24 2 14" xfId="32159"/>
    <cellStyle name="Normal 3 9 24 2 15" xfId="32160"/>
    <cellStyle name="Normal 3 9 24 2 16" xfId="32161"/>
    <cellStyle name="Normal 3 9 24 2 2" xfId="32162"/>
    <cellStyle name="Normal 3 9 24 2 2 10" xfId="32163"/>
    <cellStyle name="Normal 3 9 24 2 2 11" xfId="32164"/>
    <cellStyle name="Normal 3 9 24 2 2 12" xfId="32165"/>
    <cellStyle name="Normal 3 9 24 2 2 13" xfId="32166"/>
    <cellStyle name="Normal 3 9 24 2 2 13 2" xfId="32167"/>
    <cellStyle name="Normal 3 9 24 2 2 14" xfId="32168"/>
    <cellStyle name="Normal 3 9 24 2 2 15" xfId="32169"/>
    <cellStyle name="Normal 3 9 24 2 2 16" xfId="32170"/>
    <cellStyle name="Normal 3 9 24 2 2 2" xfId="32171"/>
    <cellStyle name="Normal 3 9 24 2 2 2 10" xfId="32172"/>
    <cellStyle name="Normal 3 9 24 2 2 2 11" xfId="32173"/>
    <cellStyle name="Normal 3 9 24 2 2 2 12" xfId="32174"/>
    <cellStyle name="Normal 3 9 24 2 2 2 12 2" xfId="32175"/>
    <cellStyle name="Normal 3 9 24 2 2 2 13" xfId="32176"/>
    <cellStyle name="Normal 3 9 24 2 2 2 14" xfId="32177"/>
    <cellStyle name="Normal 3 9 24 2 2 2 15" xfId="32178"/>
    <cellStyle name="Normal 3 9 24 2 2 2 2" xfId="32179"/>
    <cellStyle name="Normal 3 9 24 2 2 2 2 2" xfId="32180"/>
    <cellStyle name="Normal 3 9 24 2 2 2 2 2 2" xfId="32181"/>
    <cellStyle name="Normal 3 9 24 2 2 2 2 2 2 2" xfId="32182"/>
    <cellStyle name="Normal 3 9 24 2 2 2 2 2 2 2 2" xfId="32183"/>
    <cellStyle name="Normal 3 9 24 2 2 2 2 2 2 2 2 2" xfId="32184"/>
    <cellStyle name="Normal 3 9 24 2 2 2 2 2 2 2 3" xfId="32185"/>
    <cellStyle name="Normal 3 9 24 2 2 2 2 2 2 2 4" xfId="32186"/>
    <cellStyle name="Normal 3 9 24 2 2 2 2 2 2 2 5" xfId="32187"/>
    <cellStyle name="Normal 3 9 24 2 2 2 2 2 2 3" xfId="32188"/>
    <cellStyle name="Normal 3 9 24 2 2 2 2 2 2 3 2" xfId="32189"/>
    <cellStyle name="Normal 3 9 24 2 2 2 2 2 2 4" xfId="32190"/>
    <cellStyle name="Normal 3 9 24 2 2 2 2 2 2 5" xfId="32191"/>
    <cellStyle name="Normal 3 9 24 2 2 2 2 2 3" xfId="32192"/>
    <cellStyle name="Normal 3 9 24 2 2 2 2 2 4" xfId="32193"/>
    <cellStyle name="Normal 3 9 24 2 2 2 2 2 5" xfId="32194"/>
    <cellStyle name="Normal 3 9 24 2 2 2 2 2 6" xfId="32195"/>
    <cellStyle name="Normal 3 9 24 2 2 2 2 2 6 2" xfId="32196"/>
    <cellStyle name="Normal 3 9 24 2 2 2 2 2 7" xfId="32197"/>
    <cellStyle name="Normal 3 9 24 2 2 2 2 2 8" xfId="32198"/>
    <cellStyle name="Normal 3 9 24 2 2 2 2 2 9" xfId="32199"/>
    <cellStyle name="Normal 3 9 24 2 2 2 2 3" xfId="32200"/>
    <cellStyle name="Normal 3 9 24 2 2 2 2 3 2" xfId="32201"/>
    <cellStyle name="Normal 3 9 24 2 2 2 2 3 2 2" xfId="32202"/>
    <cellStyle name="Normal 3 9 24 2 2 2 2 3 2 2 2" xfId="32203"/>
    <cellStyle name="Normal 3 9 24 2 2 2 2 3 2 3" xfId="32204"/>
    <cellStyle name="Normal 3 9 24 2 2 2 2 3 2 4" xfId="32205"/>
    <cellStyle name="Normal 3 9 24 2 2 2 2 3 2 5" xfId="32206"/>
    <cellStyle name="Normal 3 9 24 2 2 2 2 3 3" xfId="32207"/>
    <cellStyle name="Normal 3 9 24 2 2 2 2 3 3 2" xfId="32208"/>
    <cellStyle name="Normal 3 9 24 2 2 2 2 3 4" xfId="32209"/>
    <cellStyle name="Normal 3 9 24 2 2 2 2 3 5" xfId="32210"/>
    <cellStyle name="Normal 3 9 24 2 2 2 2 4" xfId="32211"/>
    <cellStyle name="Normal 3 9 24 2 2 2 2 5" xfId="32212"/>
    <cellStyle name="Normal 3 9 24 2 2 2 2 6" xfId="32213"/>
    <cellStyle name="Normal 3 9 24 2 2 2 2 6 2" xfId="32214"/>
    <cellStyle name="Normal 3 9 24 2 2 2 2 7" xfId="32215"/>
    <cellStyle name="Normal 3 9 24 2 2 2 2 8" xfId="32216"/>
    <cellStyle name="Normal 3 9 24 2 2 2 2 9" xfId="32217"/>
    <cellStyle name="Normal 3 9 24 2 2 2 3" xfId="32218"/>
    <cellStyle name="Normal 3 9 24 2 2 2 3 2" xfId="32219"/>
    <cellStyle name="Normal 3 9 24 2 2 2 3 3" xfId="32220"/>
    <cellStyle name="Normal 3 9 24 2 2 2 4" xfId="32221"/>
    <cellStyle name="Normal 3 9 24 2 2 2 4 2" xfId="32222"/>
    <cellStyle name="Normal 3 9 24 2 2 2 4 3" xfId="32223"/>
    <cellStyle name="Normal 3 9 24 2 2 2 5" xfId="32224"/>
    <cellStyle name="Normal 3 9 24 2 2 2 5 2" xfId="32225"/>
    <cellStyle name="Normal 3 9 24 2 2 2 5 3" xfId="32226"/>
    <cellStyle name="Normal 3 9 24 2 2 2 6" xfId="32227"/>
    <cellStyle name="Normal 3 9 24 2 2 2 6 2" xfId="32228"/>
    <cellStyle name="Normal 3 9 24 2 2 2 6 3" xfId="32229"/>
    <cellStyle name="Normal 3 9 24 2 2 2 7" xfId="32230"/>
    <cellStyle name="Normal 3 9 24 2 2 2 7 2" xfId="32231"/>
    <cellStyle name="Normal 3 9 24 2 2 2 7 3" xfId="32232"/>
    <cellStyle name="Normal 3 9 24 2 2 2 8" xfId="32233"/>
    <cellStyle name="Normal 3 9 24 2 2 2 8 2" xfId="32234"/>
    <cellStyle name="Normal 3 9 24 2 2 2 8 2 2" xfId="32235"/>
    <cellStyle name="Normal 3 9 24 2 2 2 8 2 2 2" xfId="32236"/>
    <cellStyle name="Normal 3 9 24 2 2 2 8 2 3" xfId="32237"/>
    <cellStyle name="Normal 3 9 24 2 2 2 8 2 4" xfId="32238"/>
    <cellStyle name="Normal 3 9 24 2 2 2 8 2 5" xfId="32239"/>
    <cellStyle name="Normal 3 9 24 2 2 2 8 3" xfId="32240"/>
    <cellStyle name="Normal 3 9 24 2 2 2 8 3 2" xfId="32241"/>
    <cellStyle name="Normal 3 9 24 2 2 2 8 4" xfId="32242"/>
    <cellStyle name="Normal 3 9 24 2 2 2 8 5" xfId="32243"/>
    <cellStyle name="Normal 3 9 24 2 2 2 9" xfId="32244"/>
    <cellStyle name="Normal 3 9 24 2 2 3" xfId="32245"/>
    <cellStyle name="Normal 3 9 24 2 2 3 2" xfId="32246"/>
    <cellStyle name="Normal 3 9 24 2 2 3 3" xfId="32247"/>
    <cellStyle name="Normal 3 9 24 2 2 4" xfId="32248"/>
    <cellStyle name="Normal 3 9 24 2 2 4 2" xfId="32249"/>
    <cellStyle name="Normal 3 9 24 2 2 4 2 2" xfId="32250"/>
    <cellStyle name="Normal 3 9 24 2 2 4 2 2 2" xfId="32251"/>
    <cellStyle name="Normal 3 9 24 2 2 4 2 2 2 2" xfId="32252"/>
    <cellStyle name="Normal 3 9 24 2 2 4 2 2 2 2 2" xfId="32253"/>
    <cellStyle name="Normal 3 9 24 2 2 4 2 2 2 3" xfId="32254"/>
    <cellStyle name="Normal 3 9 24 2 2 4 2 2 2 4" xfId="32255"/>
    <cellStyle name="Normal 3 9 24 2 2 4 2 2 2 5" xfId="32256"/>
    <cellStyle name="Normal 3 9 24 2 2 4 2 2 3" xfId="32257"/>
    <cellStyle name="Normal 3 9 24 2 2 4 2 2 3 2" xfId="32258"/>
    <cellStyle name="Normal 3 9 24 2 2 4 2 2 4" xfId="32259"/>
    <cellStyle name="Normal 3 9 24 2 2 4 2 2 5" xfId="32260"/>
    <cellStyle name="Normal 3 9 24 2 2 4 2 3" xfId="32261"/>
    <cellStyle name="Normal 3 9 24 2 2 4 2 4" xfId="32262"/>
    <cellStyle name="Normal 3 9 24 2 2 4 2 5" xfId="32263"/>
    <cellStyle name="Normal 3 9 24 2 2 4 2 6" xfId="32264"/>
    <cellStyle name="Normal 3 9 24 2 2 4 2 6 2" xfId="32265"/>
    <cellStyle name="Normal 3 9 24 2 2 4 2 7" xfId="32266"/>
    <cellStyle name="Normal 3 9 24 2 2 4 2 8" xfId="32267"/>
    <cellStyle name="Normal 3 9 24 2 2 4 2 9" xfId="32268"/>
    <cellStyle name="Normal 3 9 24 2 2 4 3" xfId="32269"/>
    <cellStyle name="Normal 3 9 24 2 2 4 3 2" xfId="32270"/>
    <cellStyle name="Normal 3 9 24 2 2 4 3 2 2" xfId="32271"/>
    <cellStyle name="Normal 3 9 24 2 2 4 3 2 2 2" xfId="32272"/>
    <cellStyle name="Normal 3 9 24 2 2 4 3 2 3" xfId="32273"/>
    <cellStyle name="Normal 3 9 24 2 2 4 3 2 4" xfId="32274"/>
    <cellStyle name="Normal 3 9 24 2 2 4 3 2 5" xfId="32275"/>
    <cellStyle name="Normal 3 9 24 2 2 4 3 3" xfId="32276"/>
    <cellStyle name="Normal 3 9 24 2 2 4 3 3 2" xfId="32277"/>
    <cellStyle name="Normal 3 9 24 2 2 4 3 4" xfId="32278"/>
    <cellStyle name="Normal 3 9 24 2 2 4 3 5" xfId="32279"/>
    <cellStyle name="Normal 3 9 24 2 2 4 4" xfId="32280"/>
    <cellStyle name="Normal 3 9 24 2 2 4 5" xfId="32281"/>
    <cellStyle name="Normal 3 9 24 2 2 4 6" xfId="32282"/>
    <cellStyle name="Normal 3 9 24 2 2 4 6 2" xfId="32283"/>
    <cellStyle name="Normal 3 9 24 2 2 4 7" xfId="32284"/>
    <cellStyle name="Normal 3 9 24 2 2 4 8" xfId="32285"/>
    <cellStyle name="Normal 3 9 24 2 2 4 9" xfId="32286"/>
    <cellStyle name="Normal 3 9 24 2 2 5" xfId="32287"/>
    <cellStyle name="Normal 3 9 24 2 2 6" xfId="32288"/>
    <cellStyle name="Normal 3 9 24 2 2 7" xfId="32289"/>
    <cellStyle name="Normal 3 9 24 2 2 8" xfId="32290"/>
    <cellStyle name="Normal 3 9 24 2 2 9" xfId="32291"/>
    <cellStyle name="Normal 3 9 24 2 2 9 2" xfId="32292"/>
    <cellStyle name="Normal 3 9 24 2 2 9 2 2" xfId="32293"/>
    <cellStyle name="Normal 3 9 24 2 2 9 2 2 2" xfId="32294"/>
    <cellStyle name="Normal 3 9 24 2 2 9 2 3" xfId="32295"/>
    <cellStyle name="Normal 3 9 24 2 2 9 2 4" xfId="32296"/>
    <cellStyle name="Normal 3 9 24 2 2 9 2 5" xfId="32297"/>
    <cellStyle name="Normal 3 9 24 2 2 9 3" xfId="32298"/>
    <cellStyle name="Normal 3 9 24 2 2 9 3 2" xfId="32299"/>
    <cellStyle name="Normal 3 9 24 2 2 9 4" xfId="32300"/>
    <cellStyle name="Normal 3 9 24 2 2 9 5" xfId="32301"/>
    <cellStyle name="Normal 3 9 24 2 3" xfId="32302"/>
    <cellStyle name="Normal 3 9 24 2 3 10" xfId="32303"/>
    <cellStyle name="Normal 3 9 24 2 3 11" xfId="32304"/>
    <cellStyle name="Normal 3 9 24 2 3 12" xfId="32305"/>
    <cellStyle name="Normal 3 9 24 2 3 12 2" xfId="32306"/>
    <cellStyle name="Normal 3 9 24 2 3 13" xfId="32307"/>
    <cellStyle name="Normal 3 9 24 2 3 14" xfId="32308"/>
    <cellStyle name="Normal 3 9 24 2 3 15" xfId="32309"/>
    <cellStyle name="Normal 3 9 24 2 3 2" xfId="32310"/>
    <cellStyle name="Normal 3 9 24 2 3 2 2" xfId="32311"/>
    <cellStyle name="Normal 3 9 24 2 3 2 2 2" xfId="32312"/>
    <cellStyle name="Normal 3 9 24 2 3 2 2 2 2" xfId="32313"/>
    <cellStyle name="Normal 3 9 24 2 3 2 2 2 2 2" xfId="32314"/>
    <cellStyle name="Normal 3 9 24 2 3 2 2 2 2 2 2" xfId="32315"/>
    <cellStyle name="Normal 3 9 24 2 3 2 2 2 2 3" xfId="32316"/>
    <cellStyle name="Normal 3 9 24 2 3 2 2 2 2 4" xfId="32317"/>
    <cellStyle name="Normal 3 9 24 2 3 2 2 2 2 5" xfId="32318"/>
    <cellStyle name="Normal 3 9 24 2 3 2 2 2 3" xfId="32319"/>
    <cellStyle name="Normal 3 9 24 2 3 2 2 2 3 2" xfId="32320"/>
    <cellStyle name="Normal 3 9 24 2 3 2 2 2 4" xfId="32321"/>
    <cellStyle name="Normal 3 9 24 2 3 2 2 2 5" xfId="32322"/>
    <cellStyle name="Normal 3 9 24 2 3 2 2 3" xfId="32323"/>
    <cellStyle name="Normal 3 9 24 2 3 2 2 4" xfId="32324"/>
    <cellStyle name="Normal 3 9 24 2 3 2 2 5" xfId="32325"/>
    <cellStyle name="Normal 3 9 24 2 3 2 2 6" xfId="32326"/>
    <cellStyle name="Normal 3 9 24 2 3 2 2 6 2" xfId="32327"/>
    <cellStyle name="Normal 3 9 24 2 3 2 2 7" xfId="32328"/>
    <cellStyle name="Normal 3 9 24 2 3 2 2 8" xfId="32329"/>
    <cellStyle name="Normal 3 9 24 2 3 2 2 9" xfId="32330"/>
    <cellStyle name="Normal 3 9 24 2 3 2 3" xfId="32331"/>
    <cellStyle name="Normal 3 9 24 2 3 2 3 2" xfId="32332"/>
    <cellStyle name="Normal 3 9 24 2 3 2 3 2 2" xfId="32333"/>
    <cellStyle name="Normal 3 9 24 2 3 2 3 2 2 2" xfId="32334"/>
    <cellStyle name="Normal 3 9 24 2 3 2 3 2 3" xfId="32335"/>
    <cellStyle name="Normal 3 9 24 2 3 2 3 2 4" xfId="32336"/>
    <cellStyle name="Normal 3 9 24 2 3 2 3 2 5" xfId="32337"/>
    <cellStyle name="Normal 3 9 24 2 3 2 3 3" xfId="32338"/>
    <cellStyle name="Normal 3 9 24 2 3 2 3 3 2" xfId="32339"/>
    <cellStyle name="Normal 3 9 24 2 3 2 3 4" xfId="32340"/>
    <cellStyle name="Normal 3 9 24 2 3 2 3 5" xfId="32341"/>
    <cellStyle name="Normal 3 9 24 2 3 2 4" xfId="32342"/>
    <cellStyle name="Normal 3 9 24 2 3 2 5" xfId="32343"/>
    <cellStyle name="Normal 3 9 24 2 3 2 6" xfId="32344"/>
    <cellStyle name="Normal 3 9 24 2 3 2 6 2" xfId="32345"/>
    <cellStyle name="Normal 3 9 24 2 3 2 7" xfId="32346"/>
    <cellStyle name="Normal 3 9 24 2 3 2 8" xfId="32347"/>
    <cellStyle name="Normal 3 9 24 2 3 2 9" xfId="32348"/>
    <cellStyle name="Normal 3 9 24 2 3 3" xfId="32349"/>
    <cellStyle name="Normal 3 9 24 2 3 4" xfId="32350"/>
    <cellStyle name="Normal 3 9 24 2 3 5" xfId="32351"/>
    <cellStyle name="Normal 3 9 24 2 3 6" xfId="32352"/>
    <cellStyle name="Normal 3 9 24 2 3 7" xfId="32353"/>
    <cellStyle name="Normal 3 9 24 2 3 8" xfId="32354"/>
    <cellStyle name="Normal 3 9 24 2 3 8 2" xfId="32355"/>
    <cellStyle name="Normal 3 9 24 2 3 8 2 2" xfId="32356"/>
    <cellStyle name="Normal 3 9 24 2 3 8 2 2 2" xfId="32357"/>
    <cellStyle name="Normal 3 9 24 2 3 8 2 3" xfId="32358"/>
    <cellStyle name="Normal 3 9 24 2 3 8 2 4" xfId="32359"/>
    <cellStyle name="Normal 3 9 24 2 3 8 2 5" xfId="32360"/>
    <cellStyle name="Normal 3 9 24 2 3 8 3" xfId="32361"/>
    <cellStyle name="Normal 3 9 24 2 3 8 3 2" xfId="32362"/>
    <cellStyle name="Normal 3 9 24 2 3 8 4" xfId="32363"/>
    <cellStyle name="Normal 3 9 24 2 3 8 5" xfId="32364"/>
    <cellStyle name="Normal 3 9 24 2 3 9" xfId="32365"/>
    <cellStyle name="Normal 3 9 24 2 4" xfId="32366"/>
    <cellStyle name="Normal 3 9 24 2 4 2" xfId="32367"/>
    <cellStyle name="Normal 3 9 24 2 4 2 2" xfId="32368"/>
    <cellStyle name="Normal 3 9 24 2 4 2 2 2" xfId="32369"/>
    <cellStyle name="Normal 3 9 24 2 4 2 2 2 2" xfId="32370"/>
    <cellStyle name="Normal 3 9 24 2 4 2 2 2 2 2" xfId="32371"/>
    <cellStyle name="Normal 3 9 24 2 4 2 2 2 3" xfId="32372"/>
    <cellStyle name="Normal 3 9 24 2 4 2 2 2 4" xfId="32373"/>
    <cellStyle name="Normal 3 9 24 2 4 2 2 2 5" xfId="32374"/>
    <cellStyle name="Normal 3 9 24 2 4 2 2 3" xfId="32375"/>
    <cellStyle name="Normal 3 9 24 2 4 2 2 3 2" xfId="32376"/>
    <cellStyle name="Normal 3 9 24 2 4 2 2 4" xfId="32377"/>
    <cellStyle name="Normal 3 9 24 2 4 2 2 5" xfId="32378"/>
    <cellStyle name="Normal 3 9 24 2 4 2 3" xfId="32379"/>
    <cellStyle name="Normal 3 9 24 2 4 2 4" xfId="32380"/>
    <cellStyle name="Normal 3 9 24 2 4 2 5" xfId="32381"/>
    <cellStyle name="Normal 3 9 24 2 4 2 6" xfId="32382"/>
    <cellStyle name="Normal 3 9 24 2 4 2 6 2" xfId="32383"/>
    <cellStyle name="Normal 3 9 24 2 4 2 7" xfId="32384"/>
    <cellStyle name="Normal 3 9 24 2 4 2 8" xfId="32385"/>
    <cellStyle name="Normal 3 9 24 2 4 2 9" xfId="32386"/>
    <cellStyle name="Normal 3 9 24 2 4 3" xfId="32387"/>
    <cellStyle name="Normal 3 9 24 2 4 3 2" xfId="32388"/>
    <cellStyle name="Normal 3 9 24 2 4 3 2 2" xfId="32389"/>
    <cellStyle name="Normal 3 9 24 2 4 3 2 2 2" xfId="32390"/>
    <cellStyle name="Normal 3 9 24 2 4 3 2 3" xfId="32391"/>
    <cellStyle name="Normal 3 9 24 2 4 3 2 4" xfId="32392"/>
    <cellStyle name="Normal 3 9 24 2 4 3 2 5" xfId="32393"/>
    <cellStyle name="Normal 3 9 24 2 4 3 3" xfId="32394"/>
    <cellStyle name="Normal 3 9 24 2 4 3 3 2" xfId="32395"/>
    <cellStyle name="Normal 3 9 24 2 4 3 4" xfId="32396"/>
    <cellStyle name="Normal 3 9 24 2 4 3 5" xfId="32397"/>
    <cellStyle name="Normal 3 9 24 2 4 4" xfId="32398"/>
    <cellStyle name="Normal 3 9 24 2 4 5" xfId="32399"/>
    <cellStyle name="Normal 3 9 24 2 4 6" xfId="32400"/>
    <cellStyle name="Normal 3 9 24 2 4 6 2" xfId="32401"/>
    <cellStyle name="Normal 3 9 24 2 4 7" xfId="32402"/>
    <cellStyle name="Normal 3 9 24 2 4 8" xfId="32403"/>
    <cellStyle name="Normal 3 9 24 2 4 9" xfId="32404"/>
    <cellStyle name="Normal 3 9 24 2 5" xfId="32405"/>
    <cellStyle name="Normal 3 9 24 2 5 2" xfId="32406"/>
    <cellStyle name="Normal 3 9 24 2 5 3" xfId="32407"/>
    <cellStyle name="Normal 3 9 24 2 6" xfId="32408"/>
    <cellStyle name="Normal 3 9 24 2 6 2" xfId="32409"/>
    <cellStyle name="Normal 3 9 24 2 6 3" xfId="32410"/>
    <cellStyle name="Normal 3 9 24 2 7" xfId="32411"/>
    <cellStyle name="Normal 3 9 24 2 7 2" xfId="32412"/>
    <cellStyle name="Normal 3 9 24 2 7 3" xfId="32413"/>
    <cellStyle name="Normal 3 9 24 2 8" xfId="32414"/>
    <cellStyle name="Normal 3 9 24 2 8 2" xfId="32415"/>
    <cellStyle name="Normal 3 9 24 2 8 3" xfId="32416"/>
    <cellStyle name="Normal 3 9 24 2 9" xfId="32417"/>
    <cellStyle name="Normal 3 9 24 2 9 2" xfId="32418"/>
    <cellStyle name="Normal 3 9 24 2 9 2 2" xfId="32419"/>
    <cellStyle name="Normal 3 9 24 2 9 2 2 2" xfId="32420"/>
    <cellStyle name="Normal 3 9 24 2 9 2 3" xfId="32421"/>
    <cellStyle name="Normal 3 9 24 2 9 2 4" xfId="32422"/>
    <cellStyle name="Normal 3 9 24 2 9 2 5" xfId="32423"/>
    <cellStyle name="Normal 3 9 24 2 9 3" xfId="32424"/>
    <cellStyle name="Normal 3 9 24 2 9 3 2" xfId="32425"/>
    <cellStyle name="Normal 3 9 24 2 9 4" xfId="32426"/>
    <cellStyle name="Normal 3 9 24 2 9 5" xfId="32427"/>
    <cellStyle name="Normal 3 9 24 3" xfId="32428"/>
    <cellStyle name="Normal 3 9 24 3 2" xfId="32429"/>
    <cellStyle name="Normal 3 9 24 3 3" xfId="32430"/>
    <cellStyle name="Normal 3 9 24 4" xfId="32431"/>
    <cellStyle name="Normal 3 9 24 4 10" xfId="32432"/>
    <cellStyle name="Normal 3 9 24 4 11" xfId="32433"/>
    <cellStyle name="Normal 3 9 24 4 12" xfId="32434"/>
    <cellStyle name="Normal 3 9 24 4 12 2" xfId="32435"/>
    <cellStyle name="Normal 3 9 24 4 13" xfId="32436"/>
    <cellStyle name="Normal 3 9 24 4 14" xfId="32437"/>
    <cellStyle name="Normal 3 9 24 4 15" xfId="32438"/>
    <cellStyle name="Normal 3 9 24 4 2" xfId="32439"/>
    <cellStyle name="Normal 3 9 24 4 2 2" xfId="32440"/>
    <cellStyle name="Normal 3 9 24 4 2 2 2" xfId="32441"/>
    <cellStyle name="Normal 3 9 24 4 2 2 2 2" xfId="32442"/>
    <cellStyle name="Normal 3 9 24 4 2 2 2 2 2" xfId="32443"/>
    <cellStyle name="Normal 3 9 24 4 2 2 2 2 2 2" xfId="32444"/>
    <cellStyle name="Normal 3 9 24 4 2 2 2 2 3" xfId="32445"/>
    <cellStyle name="Normal 3 9 24 4 2 2 2 2 4" xfId="32446"/>
    <cellStyle name="Normal 3 9 24 4 2 2 2 2 5" xfId="32447"/>
    <cellStyle name="Normal 3 9 24 4 2 2 2 3" xfId="32448"/>
    <cellStyle name="Normal 3 9 24 4 2 2 2 3 2" xfId="32449"/>
    <cellStyle name="Normal 3 9 24 4 2 2 2 4" xfId="32450"/>
    <cellStyle name="Normal 3 9 24 4 2 2 2 5" xfId="32451"/>
    <cellStyle name="Normal 3 9 24 4 2 2 3" xfId="32452"/>
    <cellStyle name="Normal 3 9 24 4 2 2 4" xfId="32453"/>
    <cellStyle name="Normal 3 9 24 4 2 2 5" xfId="32454"/>
    <cellStyle name="Normal 3 9 24 4 2 2 6" xfId="32455"/>
    <cellStyle name="Normal 3 9 24 4 2 2 6 2" xfId="32456"/>
    <cellStyle name="Normal 3 9 24 4 2 2 7" xfId="32457"/>
    <cellStyle name="Normal 3 9 24 4 2 2 8" xfId="32458"/>
    <cellStyle name="Normal 3 9 24 4 2 2 9" xfId="32459"/>
    <cellStyle name="Normal 3 9 24 4 2 3" xfId="32460"/>
    <cellStyle name="Normal 3 9 24 4 2 3 2" xfId="32461"/>
    <cellStyle name="Normal 3 9 24 4 2 3 2 2" xfId="32462"/>
    <cellStyle name="Normal 3 9 24 4 2 3 2 2 2" xfId="32463"/>
    <cellStyle name="Normal 3 9 24 4 2 3 2 3" xfId="32464"/>
    <cellStyle name="Normal 3 9 24 4 2 3 2 4" xfId="32465"/>
    <cellStyle name="Normal 3 9 24 4 2 3 2 5" xfId="32466"/>
    <cellStyle name="Normal 3 9 24 4 2 3 3" xfId="32467"/>
    <cellStyle name="Normal 3 9 24 4 2 3 3 2" xfId="32468"/>
    <cellStyle name="Normal 3 9 24 4 2 3 4" xfId="32469"/>
    <cellStyle name="Normal 3 9 24 4 2 3 5" xfId="32470"/>
    <cellStyle name="Normal 3 9 24 4 2 4" xfId="32471"/>
    <cellStyle name="Normal 3 9 24 4 2 5" xfId="32472"/>
    <cellStyle name="Normal 3 9 24 4 2 6" xfId="32473"/>
    <cellStyle name="Normal 3 9 24 4 2 6 2" xfId="32474"/>
    <cellStyle name="Normal 3 9 24 4 2 7" xfId="32475"/>
    <cellStyle name="Normal 3 9 24 4 2 8" xfId="32476"/>
    <cellStyle name="Normal 3 9 24 4 2 9" xfId="32477"/>
    <cellStyle name="Normal 3 9 24 4 3" xfId="32478"/>
    <cellStyle name="Normal 3 9 24 4 3 2" xfId="32479"/>
    <cellStyle name="Normal 3 9 24 4 3 3" xfId="32480"/>
    <cellStyle name="Normal 3 9 24 4 4" xfId="32481"/>
    <cellStyle name="Normal 3 9 24 4 4 2" xfId="32482"/>
    <cellStyle name="Normal 3 9 24 4 4 3" xfId="32483"/>
    <cellStyle name="Normal 3 9 24 4 5" xfId="32484"/>
    <cellStyle name="Normal 3 9 24 4 5 2" xfId="32485"/>
    <cellStyle name="Normal 3 9 24 4 5 3" xfId="32486"/>
    <cellStyle name="Normal 3 9 24 4 6" xfId="32487"/>
    <cellStyle name="Normal 3 9 24 4 6 2" xfId="32488"/>
    <cellStyle name="Normal 3 9 24 4 6 3" xfId="32489"/>
    <cellStyle name="Normal 3 9 24 4 7" xfId="32490"/>
    <cellStyle name="Normal 3 9 24 4 7 2" xfId="32491"/>
    <cellStyle name="Normal 3 9 24 4 7 3" xfId="32492"/>
    <cellStyle name="Normal 3 9 24 4 8" xfId="32493"/>
    <cellStyle name="Normal 3 9 24 4 8 2" xfId="32494"/>
    <cellStyle name="Normal 3 9 24 4 8 2 2" xfId="32495"/>
    <cellStyle name="Normal 3 9 24 4 8 2 2 2" xfId="32496"/>
    <cellStyle name="Normal 3 9 24 4 8 2 3" xfId="32497"/>
    <cellStyle name="Normal 3 9 24 4 8 2 4" xfId="32498"/>
    <cellStyle name="Normal 3 9 24 4 8 2 5" xfId="32499"/>
    <cellStyle name="Normal 3 9 24 4 8 3" xfId="32500"/>
    <cellStyle name="Normal 3 9 24 4 8 3 2" xfId="32501"/>
    <cellStyle name="Normal 3 9 24 4 8 4" xfId="32502"/>
    <cellStyle name="Normal 3 9 24 4 8 5" xfId="32503"/>
    <cellStyle name="Normal 3 9 24 4 9" xfId="32504"/>
    <cellStyle name="Normal 3 9 24 5" xfId="32505"/>
    <cellStyle name="Normal 3 9 24 5 2" xfId="32506"/>
    <cellStyle name="Normal 3 9 24 5 3" xfId="32507"/>
    <cellStyle name="Normal 3 9 24 6" xfId="32508"/>
    <cellStyle name="Normal 3 9 24 6 2" xfId="32509"/>
    <cellStyle name="Normal 3 9 24 6 2 2" xfId="32510"/>
    <cellStyle name="Normal 3 9 24 6 2 2 2" xfId="32511"/>
    <cellStyle name="Normal 3 9 24 6 2 2 2 2" xfId="32512"/>
    <cellStyle name="Normal 3 9 24 6 2 2 2 2 2" xfId="32513"/>
    <cellStyle name="Normal 3 9 24 6 2 2 2 3" xfId="32514"/>
    <cellStyle name="Normal 3 9 24 6 2 2 2 4" xfId="32515"/>
    <cellStyle name="Normal 3 9 24 6 2 2 2 5" xfId="32516"/>
    <cellStyle name="Normal 3 9 24 6 2 2 3" xfId="32517"/>
    <cellStyle name="Normal 3 9 24 6 2 2 3 2" xfId="32518"/>
    <cellStyle name="Normal 3 9 24 6 2 2 4" xfId="32519"/>
    <cellStyle name="Normal 3 9 24 6 2 2 5" xfId="32520"/>
    <cellStyle name="Normal 3 9 24 6 2 3" xfId="32521"/>
    <cellStyle name="Normal 3 9 24 6 2 4" xfId="32522"/>
    <cellStyle name="Normal 3 9 24 6 2 5" xfId="32523"/>
    <cellStyle name="Normal 3 9 24 6 2 6" xfId="32524"/>
    <cellStyle name="Normal 3 9 24 6 2 6 2" xfId="32525"/>
    <cellStyle name="Normal 3 9 24 6 2 7" xfId="32526"/>
    <cellStyle name="Normal 3 9 24 6 2 8" xfId="32527"/>
    <cellStyle name="Normal 3 9 24 6 2 9" xfId="32528"/>
    <cellStyle name="Normal 3 9 24 6 3" xfId="32529"/>
    <cellStyle name="Normal 3 9 24 6 3 2" xfId="32530"/>
    <cellStyle name="Normal 3 9 24 6 3 2 2" xfId="32531"/>
    <cellStyle name="Normal 3 9 24 6 3 2 2 2" xfId="32532"/>
    <cellStyle name="Normal 3 9 24 6 3 2 3" xfId="32533"/>
    <cellStyle name="Normal 3 9 24 6 3 2 4" xfId="32534"/>
    <cellStyle name="Normal 3 9 24 6 3 2 5" xfId="32535"/>
    <cellStyle name="Normal 3 9 24 6 3 3" xfId="32536"/>
    <cellStyle name="Normal 3 9 24 6 3 3 2" xfId="32537"/>
    <cellStyle name="Normal 3 9 24 6 3 4" xfId="32538"/>
    <cellStyle name="Normal 3 9 24 6 3 5" xfId="32539"/>
    <cellStyle name="Normal 3 9 24 6 4" xfId="32540"/>
    <cellStyle name="Normal 3 9 24 6 5" xfId="32541"/>
    <cellStyle name="Normal 3 9 24 6 6" xfId="32542"/>
    <cellStyle name="Normal 3 9 24 6 6 2" xfId="32543"/>
    <cellStyle name="Normal 3 9 24 6 7" xfId="32544"/>
    <cellStyle name="Normal 3 9 24 6 8" xfId="32545"/>
    <cellStyle name="Normal 3 9 24 6 9" xfId="32546"/>
    <cellStyle name="Normal 3 9 24 7" xfId="32547"/>
    <cellStyle name="Normal 3 9 24 8" xfId="32548"/>
    <cellStyle name="Normal 3 9 24 9" xfId="32549"/>
    <cellStyle name="Normal 3 9 25" xfId="32550"/>
    <cellStyle name="Normal 3 9 25 2" xfId="32551"/>
    <cellStyle name="Normal 3 9 25 3" xfId="32552"/>
    <cellStyle name="Normal 3 9 26" xfId="32553"/>
    <cellStyle name="Normal 3 9 26 2" xfId="32554"/>
    <cellStyle name="Normal 3 9 26 3" xfId="32555"/>
    <cellStyle name="Normal 3 9 27" xfId="32556"/>
    <cellStyle name="Normal 3 9 27 2" xfId="32557"/>
    <cellStyle name="Normal 3 9 27 3" xfId="32558"/>
    <cellStyle name="Normal 3 9 28" xfId="32559"/>
    <cellStyle name="Normal 3 9 28 2" xfId="32560"/>
    <cellStyle name="Normal 3 9 28 3" xfId="32561"/>
    <cellStyle name="Normal 3 9 29" xfId="32562"/>
    <cellStyle name="Normal 3 9 29 2" xfId="32563"/>
    <cellStyle name="Normal 3 9 29 3" xfId="32564"/>
    <cellStyle name="Normal 3 9 3" xfId="32565"/>
    <cellStyle name="Normal 3 9 3 2" xfId="32566"/>
    <cellStyle name="Normal 3 9 3 2 2" xfId="32567"/>
    <cellStyle name="Normal 3 9 3 2 3" xfId="32568"/>
    <cellStyle name="Normal 3 9 3 3" xfId="32569"/>
    <cellStyle name="Normal 3 9 3 3 2" xfId="32570"/>
    <cellStyle name="Normal 3 9 3 3 3" xfId="32571"/>
    <cellStyle name="Normal 3 9 3 4" xfId="32572"/>
    <cellStyle name="Normal 3 9 3 5" xfId="32573"/>
    <cellStyle name="Normal 3 9 30" xfId="32574"/>
    <cellStyle name="Normal 3 9 30 10" xfId="32575"/>
    <cellStyle name="Normal 3 9 30 11" xfId="32576"/>
    <cellStyle name="Normal 3 9 30 12" xfId="32577"/>
    <cellStyle name="Normal 3 9 30 13" xfId="32578"/>
    <cellStyle name="Normal 3 9 30 13 2" xfId="32579"/>
    <cellStyle name="Normal 3 9 30 14" xfId="32580"/>
    <cellStyle name="Normal 3 9 30 15" xfId="32581"/>
    <cellStyle name="Normal 3 9 30 16" xfId="32582"/>
    <cellStyle name="Normal 3 9 30 2" xfId="32583"/>
    <cellStyle name="Normal 3 9 30 2 10" xfId="32584"/>
    <cellStyle name="Normal 3 9 30 2 11" xfId="32585"/>
    <cellStyle name="Normal 3 9 30 2 12" xfId="32586"/>
    <cellStyle name="Normal 3 9 30 2 13" xfId="32587"/>
    <cellStyle name="Normal 3 9 30 2 13 2" xfId="32588"/>
    <cellStyle name="Normal 3 9 30 2 14" xfId="32589"/>
    <cellStyle name="Normal 3 9 30 2 15" xfId="32590"/>
    <cellStyle name="Normal 3 9 30 2 16" xfId="32591"/>
    <cellStyle name="Normal 3 9 30 2 2" xfId="32592"/>
    <cellStyle name="Normal 3 9 30 2 2 10" xfId="32593"/>
    <cellStyle name="Normal 3 9 30 2 2 11" xfId="32594"/>
    <cellStyle name="Normal 3 9 30 2 2 12" xfId="32595"/>
    <cellStyle name="Normal 3 9 30 2 2 12 2" xfId="32596"/>
    <cellStyle name="Normal 3 9 30 2 2 13" xfId="32597"/>
    <cellStyle name="Normal 3 9 30 2 2 14" xfId="32598"/>
    <cellStyle name="Normal 3 9 30 2 2 15" xfId="32599"/>
    <cellStyle name="Normal 3 9 30 2 2 2" xfId="32600"/>
    <cellStyle name="Normal 3 9 30 2 2 2 2" xfId="32601"/>
    <cellStyle name="Normal 3 9 30 2 2 2 2 2" xfId="32602"/>
    <cellStyle name="Normal 3 9 30 2 2 2 2 2 2" xfId="32603"/>
    <cellStyle name="Normal 3 9 30 2 2 2 2 2 2 2" xfId="32604"/>
    <cellStyle name="Normal 3 9 30 2 2 2 2 2 2 2 2" xfId="32605"/>
    <cellStyle name="Normal 3 9 30 2 2 2 2 2 2 3" xfId="32606"/>
    <cellStyle name="Normal 3 9 30 2 2 2 2 2 2 4" xfId="32607"/>
    <cellStyle name="Normal 3 9 30 2 2 2 2 2 2 5" xfId="32608"/>
    <cellStyle name="Normal 3 9 30 2 2 2 2 2 3" xfId="32609"/>
    <cellStyle name="Normal 3 9 30 2 2 2 2 2 3 2" xfId="32610"/>
    <cellStyle name="Normal 3 9 30 2 2 2 2 2 4" xfId="32611"/>
    <cellStyle name="Normal 3 9 30 2 2 2 2 2 5" xfId="32612"/>
    <cellStyle name="Normal 3 9 30 2 2 2 2 3" xfId="32613"/>
    <cellStyle name="Normal 3 9 30 2 2 2 2 4" xfId="32614"/>
    <cellStyle name="Normal 3 9 30 2 2 2 2 5" xfId="32615"/>
    <cellStyle name="Normal 3 9 30 2 2 2 2 6" xfId="32616"/>
    <cellStyle name="Normal 3 9 30 2 2 2 2 6 2" xfId="32617"/>
    <cellStyle name="Normal 3 9 30 2 2 2 2 7" xfId="32618"/>
    <cellStyle name="Normal 3 9 30 2 2 2 2 8" xfId="32619"/>
    <cellStyle name="Normal 3 9 30 2 2 2 2 9" xfId="32620"/>
    <cellStyle name="Normal 3 9 30 2 2 2 3" xfId="32621"/>
    <cellStyle name="Normal 3 9 30 2 2 2 3 2" xfId="32622"/>
    <cellStyle name="Normal 3 9 30 2 2 2 3 2 2" xfId="32623"/>
    <cellStyle name="Normal 3 9 30 2 2 2 3 2 2 2" xfId="32624"/>
    <cellStyle name="Normal 3 9 30 2 2 2 3 2 3" xfId="32625"/>
    <cellStyle name="Normal 3 9 30 2 2 2 3 2 4" xfId="32626"/>
    <cellStyle name="Normal 3 9 30 2 2 2 3 2 5" xfId="32627"/>
    <cellStyle name="Normal 3 9 30 2 2 2 3 3" xfId="32628"/>
    <cellStyle name="Normal 3 9 30 2 2 2 3 3 2" xfId="32629"/>
    <cellStyle name="Normal 3 9 30 2 2 2 3 4" xfId="32630"/>
    <cellStyle name="Normal 3 9 30 2 2 2 3 5" xfId="32631"/>
    <cellStyle name="Normal 3 9 30 2 2 2 4" xfId="32632"/>
    <cellStyle name="Normal 3 9 30 2 2 2 5" xfId="32633"/>
    <cellStyle name="Normal 3 9 30 2 2 2 6" xfId="32634"/>
    <cellStyle name="Normal 3 9 30 2 2 2 6 2" xfId="32635"/>
    <cellStyle name="Normal 3 9 30 2 2 2 7" xfId="32636"/>
    <cellStyle name="Normal 3 9 30 2 2 2 8" xfId="32637"/>
    <cellStyle name="Normal 3 9 30 2 2 2 9" xfId="32638"/>
    <cellStyle name="Normal 3 9 30 2 2 3" xfId="32639"/>
    <cellStyle name="Normal 3 9 30 2 2 4" xfId="32640"/>
    <cellStyle name="Normal 3 9 30 2 2 5" xfId="32641"/>
    <cellStyle name="Normal 3 9 30 2 2 6" xfId="32642"/>
    <cellStyle name="Normal 3 9 30 2 2 7" xfId="32643"/>
    <cellStyle name="Normal 3 9 30 2 2 8" xfId="32644"/>
    <cellStyle name="Normal 3 9 30 2 2 8 2" xfId="32645"/>
    <cellStyle name="Normal 3 9 30 2 2 8 2 2" xfId="32646"/>
    <cellStyle name="Normal 3 9 30 2 2 8 2 2 2" xfId="32647"/>
    <cellStyle name="Normal 3 9 30 2 2 8 2 3" xfId="32648"/>
    <cellStyle name="Normal 3 9 30 2 2 8 2 4" xfId="32649"/>
    <cellStyle name="Normal 3 9 30 2 2 8 2 5" xfId="32650"/>
    <cellStyle name="Normal 3 9 30 2 2 8 3" xfId="32651"/>
    <cellStyle name="Normal 3 9 30 2 2 8 3 2" xfId="32652"/>
    <cellStyle name="Normal 3 9 30 2 2 8 4" xfId="32653"/>
    <cellStyle name="Normal 3 9 30 2 2 8 5" xfId="32654"/>
    <cellStyle name="Normal 3 9 30 2 2 9" xfId="32655"/>
    <cellStyle name="Normal 3 9 30 2 3" xfId="32656"/>
    <cellStyle name="Normal 3 9 30 2 4" xfId="32657"/>
    <cellStyle name="Normal 3 9 30 2 4 2" xfId="32658"/>
    <cellStyle name="Normal 3 9 30 2 4 2 2" xfId="32659"/>
    <cellStyle name="Normal 3 9 30 2 4 2 2 2" xfId="32660"/>
    <cellStyle name="Normal 3 9 30 2 4 2 2 2 2" xfId="32661"/>
    <cellStyle name="Normal 3 9 30 2 4 2 2 2 2 2" xfId="32662"/>
    <cellStyle name="Normal 3 9 30 2 4 2 2 2 3" xfId="32663"/>
    <cellStyle name="Normal 3 9 30 2 4 2 2 2 4" xfId="32664"/>
    <cellStyle name="Normal 3 9 30 2 4 2 2 2 5" xfId="32665"/>
    <cellStyle name="Normal 3 9 30 2 4 2 2 3" xfId="32666"/>
    <cellStyle name="Normal 3 9 30 2 4 2 2 3 2" xfId="32667"/>
    <cellStyle name="Normal 3 9 30 2 4 2 2 4" xfId="32668"/>
    <cellStyle name="Normal 3 9 30 2 4 2 2 5" xfId="32669"/>
    <cellStyle name="Normal 3 9 30 2 4 2 3" xfId="32670"/>
    <cellStyle name="Normal 3 9 30 2 4 2 4" xfId="32671"/>
    <cellStyle name="Normal 3 9 30 2 4 2 5" xfId="32672"/>
    <cellStyle name="Normal 3 9 30 2 4 2 6" xfId="32673"/>
    <cellStyle name="Normal 3 9 30 2 4 2 6 2" xfId="32674"/>
    <cellStyle name="Normal 3 9 30 2 4 2 7" xfId="32675"/>
    <cellStyle name="Normal 3 9 30 2 4 2 8" xfId="32676"/>
    <cellStyle name="Normal 3 9 30 2 4 2 9" xfId="32677"/>
    <cellStyle name="Normal 3 9 30 2 4 3" xfId="32678"/>
    <cellStyle name="Normal 3 9 30 2 4 3 2" xfId="32679"/>
    <cellStyle name="Normal 3 9 30 2 4 3 2 2" xfId="32680"/>
    <cellStyle name="Normal 3 9 30 2 4 3 2 2 2" xfId="32681"/>
    <cellStyle name="Normal 3 9 30 2 4 3 2 3" xfId="32682"/>
    <cellStyle name="Normal 3 9 30 2 4 3 2 4" xfId="32683"/>
    <cellStyle name="Normal 3 9 30 2 4 3 2 5" xfId="32684"/>
    <cellStyle name="Normal 3 9 30 2 4 3 3" xfId="32685"/>
    <cellStyle name="Normal 3 9 30 2 4 3 3 2" xfId="32686"/>
    <cellStyle name="Normal 3 9 30 2 4 3 4" xfId="32687"/>
    <cellStyle name="Normal 3 9 30 2 4 3 5" xfId="32688"/>
    <cellStyle name="Normal 3 9 30 2 4 4" xfId="32689"/>
    <cellStyle name="Normal 3 9 30 2 4 5" xfId="32690"/>
    <cellStyle name="Normal 3 9 30 2 4 6" xfId="32691"/>
    <cellStyle name="Normal 3 9 30 2 4 6 2" xfId="32692"/>
    <cellStyle name="Normal 3 9 30 2 4 7" xfId="32693"/>
    <cellStyle name="Normal 3 9 30 2 4 8" xfId="32694"/>
    <cellStyle name="Normal 3 9 30 2 4 9" xfId="32695"/>
    <cellStyle name="Normal 3 9 30 2 5" xfId="32696"/>
    <cellStyle name="Normal 3 9 30 2 5 2" xfId="32697"/>
    <cellStyle name="Normal 3 9 30 2 5 3" xfId="32698"/>
    <cellStyle name="Normal 3 9 30 2 6" xfId="32699"/>
    <cellStyle name="Normal 3 9 30 2 6 2" xfId="32700"/>
    <cellStyle name="Normal 3 9 30 2 6 3" xfId="32701"/>
    <cellStyle name="Normal 3 9 30 2 7" xfId="32702"/>
    <cellStyle name="Normal 3 9 30 2 7 2" xfId="32703"/>
    <cellStyle name="Normal 3 9 30 2 7 3" xfId="32704"/>
    <cellStyle name="Normal 3 9 30 2 8" xfId="32705"/>
    <cellStyle name="Normal 3 9 30 2 8 2" xfId="32706"/>
    <cellStyle name="Normal 3 9 30 2 8 3" xfId="32707"/>
    <cellStyle name="Normal 3 9 30 2 9" xfId="32708"/>
    <cellStyle name="Normal 3 9 30 2 9 2" xfId="32709"/>
    <cellStyle name="Normal 3 9 30 2 9 2 2" xfId="32710"/>
    <cellStyle name="Normal 3 9 30 2 9 2 2 2" xfId="32711"/>
    <cellStyle name="Normal 3 9 30 2 9 2 3" xfId="32712"/>
    <cellStyle name="Normal 3 9 30 2 9 2 4" xfId="32713"/>
    <cellStyle name="Normal 3 9 30 2 9 2 5" xfId="32714"/>
    <cellStyle name="Normal 3 9 30 2 9 3" xfId="32715"/>
    <cellStyle name="Normal 3 9 30 2 9 3 2" xfId="32716"/>
    <cellStyle name="Normal 3 9 30 2 9 4" xfId="32717"/>
    <cellStyle name="Normal 3 9 30 2 9 5" xfId="32718"/>
    <cellStyle name="Normal 3 9 30 3" xfId="32719"/>
    <cellStyle name="Normal 3 9 30 3 10" xfId="32720"/>
    <cellStyle name="Normal 3 9 30 3 11" xfId="32721"/>
    <cellStyle name="Normal 3 9 30 3 12" xfId="32722"/>
    <cellStyle name="Normal 3 9 30 3 12 2" xfId="32723"/>
    <cellStyle name="Normal 3 9 30 3 13" xfId="32724"/>
    <cellStyle name="Normal 3 9 30 3 14" xfId="32725"/>
    <cellStyle name="Normal 3 9 30 3 15" xfId="32726"/>
    <cellStyle name="Normal 3 9 30 3 2" xfId="32727"/>
    <cellStyle name="Normal 3 9 30 3 2 2" xfId="32728"/>
    <cellStyle name="Normal 3 9 30 3 2 2 2" xfId="32729"/>
    <cellStyle name="Normal 3 9 30 3 2 2 2 2" xfId="32730"/>
    <cellStyle name="Normal 3 9 30 3 2 2 2 2 2" xfId="32731"/>
    <cellStyle name="Normal 3 9 30 3 2 2 2 2 2 2" xfId="32732"/>
    <cellStyle name="Normal 3 9 30 3 2 2 2 2 3" xfId="32733"/>
    <cellStyle name="Normal 3 9 30 3 2 2 2 2 4" xfId="32734"/>
    <cellStyle name="Normal 3 9 30 3 2 2 2 2 5" xfId="32735"/>
    <cellStyle name="Normal 3 9 30 3 2 2 2 3" xfId="32736"/>
    <cellStyle name="Normal 3 9 30 3 2 2 2 3 2" xfId="32737"/>
    <cellStyle name="Normal 3 9 30 3 2 2 2 4" xfId="32738"/>
    <cellStyle name="Normal 3 9 30 3 2 2 2 5" xfId="32739"/>
    <cellStyle name="Normal 3 9 30 3 2 2 3" xfId="32740"/>
    <cellStyle name="Normal 3 9 30 3 2 2 4" xfId="32741"/>
    <cellStyle name="Normal 3 9 30 3 2 2 5" xfId="32742"/>
    <cellStyle name="Normal 3 9 30 3 2 2 6" xfId="32743"/>
    <cellStyle name="Normal 3 9 30 3 2 2 6 2" xfId="32744"/>
    <cellStyle name="Normal 3 9 30 3 2 2 7" xfId="32745"/>
    <cellStyle name="Normal 3 9 30 3 2 2 8" xfId="32746"/>
    <cellStyle name="Normal 3 9 30 3 2 2 9" xfId="32747"/>
    <cellStyle name="Normal 3 9 30 3 2 3" xfId="32748"/>
    <cellStyle name="Normal 3 9 30 3 2 3 2" xfId="32749"/>
    <cellStyle name="Normal 3 9 30 3 2 3 2 2" xfId="32750"/>
    <cellStyle name="Normal 3 9 30 3 2 3 2 2 2" xfId="32751"/>
    <cellStyle name="Normal 3 9 30 3 2 3 2 3" xfId="32752"/>
    <cellStyle name="Normal 3 9 30 3 2 3 2 4" xfId="32753"/>
    <cellStyle name="Normal 3 9 30 3 2 3 2 5" xfId="32754"/>
    <cellStyle name="Normal 3 9 30 3 2 3 3" xfId="32755"/>
    <cellStyle name="Normal 3 9 30 3 2 3 3 2" xfId="32756"/>
    <cellStyle name="Normal 3 9 30 3 2 3 4" xfId="32757"/>
    <cellStyle name="Normal 3 9 30 3 2 3 5" xfId="32758"/>
    <cellStyle name="Normal 3 9 30 3 2 4" xfId="32759"/>
    <cellStyle name="Normal 3 9 30 3 2 5" xfId="32760"/>
    <cellStyle name="Normal 3 9 30 3 2 6" xfId="32761"/>
    <cellStyle name="Normal 3 9 30 3 2 6 2" xfId="32762"/>
    <cellStyle name="Normal 3 9 30 3 2 7" xfId="32763"/>
    <cellStyle name="Normal 3 9 30 3 2 8" xfId="32764"/>
    <cellStyle name="Normal 3 9 30 3 2 9" xfId="32765"/>
    <cellStyle name="Normal 3 9 30 3 3" xfId="32766"/>
    <cellStyle name="Normal 3 9 30 3 3 2" xfId="32767"/>
    <cellStyle name="Normal 3 9 30 3 3 3" xfId="32768"/>
    <cellStyle name="Normal 3 9 30 3 4" xfId="32769"/>
    <cellStyle name="Normal 3 9 30 3 4 2" xfId="32770"/>
    <cellStyle name="Normal 3 9 30 3 4 3" xfId="32771"/>
    <cellStyle name="Normal 3 9 30 3 5" xfId="32772"/>
    <cellStyle name="Normal 3 9 30 3 5 2" xfId="32773"/>
    <cellStyle name="Normal 3 9 30 3 5 3" xfId="32774"/>
    <cellStyle name="Normal 3 9 30 3 6" xfId="32775"/>
    <cellStyle name="Normal 3 9 30 3 6 2" xfId="32776"/>
    <cellStyle name="Normal 3 9 30 3 6 3" xfId="32777"/>
    <cellStyle name="Normal 3 9 30 3 7" xfId="32778"/>
    <cellStyle name="Normal 3 9 30 3 7 2" xfId="32779"/>
    <cellStyle name="Normal 3 9 30 3 7 3" xfId="32780"/>
    <cellStyle name="Normal 3 9 30 3 8" xfId="32781"/>
    <cellStyle name="Normal 3 9 30 3 8 2" xfId="32782"/>
    <cellStyle name="Normal 3 9 30 3 8 2 2" xfId="32783"/>
    <cellStyle name="Normal 3 9 30 3 8 2 2 2" xfId="32784"/>
    <cellStyle name="Normal 3 9 30 3 8 2 3" xfId="32785"/>
    <cellStyle name="Normal 3 9 30 3 8 2 4" xfId="32786"/>
    <cellStyle name="Normal 3 9 30 3 8 2 5" xfId="32787"/>
    <cellStyle name="Normal 3 9 30 3 8 3" xfId="32788"/>
    <cellStyle name="Normal 3 9 30 3 8 3 2" xfId="32789"/>
    <cellStyle name="Normal 3 9 30 3 8 4" xfId="32790"/>
    <cellStyle name="Normal 3 9 30 3 8 5" xfId="32791"/>
    <cellStyle name="Normal 3 9 30 3 9" xfId="32792"/>
    <cellStyle name="Normal 3 9 30 4" xfId="32793"/>
    <cellStyle name="Normal 3 9 30 4 2" xfId="32794"/>
    <cellStyle name="Normal 3 9 30 4 2 2" xfId="32795"/>
    <cellStyle name="Normal 3 9 30 4 2 2 2" xfId="32796"/>
    <cellStyle name="Normal 3 9 30 4 2 2 2 2" xfId="32797"/>
    <cellStyle name="Normal 3 9 30 4 2 2 2 2 2" xfId="32798"/>
    <cellStyle name="Normal 3 9 30 4 2 2 2 3" xfId="32799"/>
    <cellStyle name="Normal 3 9 30 4 2 2 2 4" xfId="32800"/>
    <cellStyle name="Normal 3 9 30 4 2 2 2 5" xfId="32801"/>
    <cellStyle name="Normal 3 9 30 4 2 2 3" xfId="32802"/>
    <cellStyle name="Normal 3 9 30 4 2 2 3 2" xfId="32803"/>
    <cellStyle name="Normal 3 9 30 4 2 2 4" xfId="32804"/>
    <cellStyle name="Normal 3 9 30 4 2 2 5" xfId="32805"/>
    <cellStyle name="Normal 3 9 30 4 2 3" xfId="32806"/>
    <cellStyle name="Normal 3 9 30 4 2 4" xfId="32807"/>
    <cellStyle name="Normal 3 9 30 4 2 5" xfId="32808"/>
    <cellStyle name="Normal 3 9 30 4 2 6" xfId="32809"/>
    <cellStyle name="Normal 3 9 30 4 2 6 2" xfId="32810"/>
    <cellStyle name="Normal 3 9 30 4 2 7" xfId="32811"/>
    <cellStyle name="Normal 3 9 30 4 2 8" xfId="32812"/>
    <cellStyle name="Normal 3 9 30 4 2 9" xfId="32813"/>
    <cellStyle name="Normal 3 9 30 4 3" xfId="32814"/>
    <cellStyle name="Normal 3 9 30 4 3 2" xfId="32815"/>
    <cellStyle name="Normal 3 9 30 4 3 2 2" xfId="32816"/>
    <cellStyle name="Normal 3 9 30 4 3 2 2 2" xfId="32817"/>
    <cellStyle name="Normal 3 9 30 4 3 2 3" xfId="32818"/>
    <cellStyle name="Normal 3 9 30 4 3 2 4" xfId="32819"/>
    <cellStyle name="Normal 3 9 30 4 3 2 5" xfId="32820"/>
    <cellStyle name="Normal 3 9 30 4 3 3" xfId="32821"/>
    <cellStyle name="Normal 3 9 30 4 3 3 2" xfId="32822"/>
    <cellStyle name="Normal 3 9 30 4 3 4" xfId="32823"/>
    <cellStyle name="Normal 3 9 30 4 3 5" xfId="32824"/>
    <cellStyle name="Normal 3 9 30 4 4" xfId="32825"/>
    <cellStyle name="Normal 3 9 30 4 5" xfId="32826"/>
    <cellStyle name="Normal 3 9 30 4 6" xfId="32827"/>
    <cellStyle name="Normal 3 9 30 4 6 2" xfId="32828"/>
    <cellStyle name="Normal 3 9 30 4 7" xfId="32829"/>
    <cellStyle name="Normal 3 9 30 4 8" xfId="32830"/>
    <cellStyle name="Normal 3 9 30 4 9" xfId="32831"/>
    <cellStyle name="Normal 3 9 30 5" xfId="32832"/>
    <cellStyle name="Normal 3 9 30 6" xfId="32833"/>
    <cellStyle name="Normal 3 9 30 7" xfId="32834"/>
    <cellStyle name="Normal 3 9 30 8" xfId="32835"/>
    <cellStyle name="Normal 3 9 30 9" xfId="32836"/>
    <cellStyle name="Normal 3 9 30 9 2" xfId="32837"/>
    <cellStyle name="Normal 3 9 30 9 2 2" xfId="32838"/>
    <cellStyle name="Normal 3 9 30 9 2 2 2" xfId="32839"/>
    <cellStyle name="Normal 3 9 30 9 2 3" xfId="32840"/>
    <cellStyle name="Normal 3 9 30 9 2 4" xfId="32841"/>
    <cellStyle name="Normal 3 9 30 9 2 5" xfId="32842"/>
    <cellStyle name="Normal 3 9 30 9 3" xfId="32843"/>
    <cellStyle name="Normal 3 9 30 9 3 2" xfId="32844"/>
    <cellStyle name="Normal 3 9 30 9 4" xfId="32845"/>
    <cellStyle name="Normal 3 9 30 9 5" xfId="32846"/>
    <cellStyle name="Normal 3 9 31" xfId="32847"/>
    <cellStyle name="Normal 3 9 31 10" xfId="32848"/>
    <cellStyle name="Normal 3 9 31 11" xfId="32849"/>
    <cellStyle name="Normal 3 9 31 12" xfId="32850"/>
    <cellStyle name="Normal 3 9 31 12 2" xfId="32851"/>
    <cellStyle name="Normal 3 9 31 13" xfId="32852"/>
    <cellStyle name="Normal 3 9 31 14" xfId="32853"/>
    <cellStyle name="Normal 3 9 31 15" xfId="32854"/>
    <cellStyle name="Normal 3 9 31 2" xfId="32855"/>
    <cellStyle name="Normal 3 9 31 2 2" xfId="32856"/>
    <cellStyle name="Normal 3 9 31 2 2 2" xfId="32857"/>
    <cellStyle name="Normal 3 9 31 2 2 2 2" xfId="32858"/>
    <cellStyle name="Normal 3 9 31 2 2 2 2 2" xfId="32859"/>
    <cellStyle name="Normal 3 9 31 2 2 2 2 2 2" xfId="32860"/>
    <cellStyle name="Normal 3 9 31 2 2 2 2 3" xfId="32861"/>
    <cellStyle name="Normal 3 9 31 2 2 2 2 4" xfId="32862"/>
    <cellStyle name="Normal 3 9 31 2 2 2 2 5" xfId="32863"/>
    <cellStyle name="Normal 3 9 31 2 2 2 3" xfId="32864"/>
    <cellStyle name="Normal 3 9 31 2 2 2 3 2" xfId="32865"/>
    <cellStyle name="Normal 3 9 31 2 2 2 4" xfId="32866"/>
    <cellStyle name="Normal 3 9 31 2 2 2 5" xfId="32867"/>
    <cellStyle name="Normal 3 9 31 2 2 3" xfId="32868"/>
    <cellStyle name="Normal 3 9 31 2 2 4" xfId="32869"/>
    <cellStyle name="Normal 3 9 31 2 2 5" xfId="32870"/>
    <cellStyle name="Normal 3 9 31 2 2 6" xfId="32871"/>
    <cellStyle name="Normal 3 9 31 2 2 6 2" xfId="32872"/>
    <cellStyle name="Normal 3 9 31 2 2 7" xfId="32873"/>
    <cellStyle name="Normal 3 9 31 2 2 8" xfId="32874"/>
    <cellStyle name="Normal 3 9 31 2 2 9" xfId="32875"/>
    <cellStyle name="Normal 3 9 31 2 3" xfId="32876"/>
    <cellStyle name="Normal 3 9 31 2 3 2" xfId="32877"/>
    <cellStyle name="Normal 3 9 31 2 3 2 2" xfId="32878"/>
    <cellStyle name="Normal 3 9 31 2 3 2 2 2" xfId="32879"/>
    <cellStyle name="Normal 3 9 31 2 3 2 3" xfId="32880"/>
    <cellStyle name="Normal 3 9 31 2 3 2 4" xfId="32881"/>
    <cellStyle name="Normal 3 9 31 2 3 2 5" xfId="32882"/>
    <cellStyle name="Normal 3 9 31 2 3 3" xfId="32883"/>
    <cellStyle name="Normal 3 9 31 2 3 3 2" xfId="32884"/>
    <cellStyle name="Normal 3 9 31 2 3 4" xfId="32885"/>
    <cellStyle name="Normal 3 9 31 2 3 5" xfId="32886"/>
    <cellStyle name="Normal 3 9 31 2 4" xfId="32887"/>
    <cellStyle name="Normal 3 9 31 2 5" xfId="32888"/>
    <cellStyle name="Normal 3 9 31 2 6" xfId="32889"/>
    <cellStyle name="Normal 3 9 31 2 6 2" xfId="32890"/>
    <cellStyle name="Normal 3 9 31 2 7" xfId="32891"/>
    <cellStyle name="Normal 3 9 31 2 8" xfId="32892"/>
    <cellStyle name="Normal 3 9 31 2 9" xfId="32893"/>
    <cellStyle name="Normal 3 9 31 3" xfId="32894"/>
    <cellStyle name="Normal 3 9 31 4" xfId="32895"/>
    <cellStyle name="Normal 3 9 31 5" xfId="32896"/>
    <cellStyle name="Normal 3 9 31 6" xfId="32897"/>
    <cellStyle name="Normal 3 9 31 7" xfId="32898"/>
    <cellStyle name="Normal 3 9 31 8" xfId="32899"/>
    <cellStyle name="Normal 3 9 31 8 2" xfId="32900"/>
    <cellStyle name="Normal 3 9 31 8 2 2" xfId="32901"/>
    <cellStyle name="Normal 3 9 31 8 2 2 2" xfId="32902"/>
    <cellStyle name="Normal 3 9 31 8 2 3" xfId="32903"/>
    <cellStyle name="Normal 3 9 31 8 2 4" xfId="32904"/>
    <cellStyle name="Normal 3 9 31 8 2 5" xfId="32905"/>
    <cellStyle name="Normal 3 9 31 8 3" xfId="32906"/>
    <cellStyle name="Normal 3 9 31 8 3 2" xfId="32907"/>
    <cellStyle name="Normal 3 9 31 8 4" xfId="32908"/>
    <cellStyle name="Normal 3 9 31 8 5" xfId="32909"/>
    <cellStyle name="Normal 3 9 31 9" xfId="32910"/>
    <cellStyle name="Normal 3 9 32" xfId="32911"/>
    <cellStyle name="Normal 3 9 33" xfId="32912"/>
    <cellStyle name="Normal 3 9 33 2" xfId="32913"/>
    <cellStyle name="Normal 3 9 33 2 2" xfId="32914"/>
    <cellStyle name="Normal 3 9 33 2 2 2" xfId="32915"/>
    <cellStyle name="Normal 3 9 33 2 2 2 2" xfId="32916"/>
    <cellStyle name="Normal 3 9 33 2 2 2 2 2" xfId="32917"/>
    <cellStyle name="Normal 3 9 33 2 2 2 3" xfId="32918"/>
    <cellStyle name="Normal 3 9 33 2 2 2 4" xfId="32919"/>
    <cellStyle name="Normal 3 9 33 2 2 2 5" xfId="32920"/>
    <cellStyle name="Normal 3 9 33 2 2 3" xfId="32921"/>
    <cellStyle name="Normal 3 9 33 2 2 3 2" xfId="32922"/>
    <cellStyle name="Normal 3 9 33 2 2 4" xfId="32923"/>
    <cellStyle name="Normal 3 9 33 2 2 5" xfId="32924"/>
    <cellStyle name="Normal 3 9 33 2 3" xfId="32925"/>
    <cellStyle name="Normal 3 9 33 2 4" xfId="32926"/>
    <cellStyle name="Normal 3 9 33 2 5" xfId="32927"/>
    <cellStyle name="Normal 3 9 33 2 6" xfId="32928"/>
    <cellStyle name="Normal 3 9 33 2 6 2" xfId="32929"/>
    <cellStyle name="Normal 3 9 33 2 7" xfId="32930"/>
    <cellStyle name="Normal 3 9 33 2 8" xfId="32931"/>
    <cellStyle name="Normal 3 9 33 2 9" xfId="32932"/>
    <cellStyle name="Normal 3 9 33 3" xfId="32933"/>
    <cellStyle name="Normal 3 9 33 3 2" xfId="32934"/>
    <cellStyle name="Normal 3 9 33 3 2 2" xfId="32935"/>
    <cellStyle name="Normal 3 9 33 3 2 2 2" xfId="32936"/>
    <cellStyle name="Normal 3 9 33 3 2 3" xfId="32937"/>
    <cellStyle name="Normal 3 9 33 3 2 4" xfId="32938"/>
    <cellStyle name="Normal 3 9 33 3 2 5" xfId="32939"/>
    <cellStyle name="Normal 3 9 33 3 3" xfId="32940"/>
    <cellStyle name="Normal 3 9 33 3 3 2" xfId="32941"/>
    <cellStyle name="Normal 3 9 33 3 4" xfId="32942"/>
    <cellStyle name="Normal 3 9 33 3 5" xfId="32943"/>
    <cellStyle name="Normal 3 9 33 4" xfId="32944"/>
    <cellStyle name="Normal 3 9 33 5" xfId="32945"/>
    <cellStyle name="Normal 3 9 33 6" xfId="32946"/>
    <cellStyle name="Normal 3 9 33 6 2" xfId="32947"/>
    <cellStyle name="Normal 3 9 33 7" xfId="32948"/>
    <cellStyle name="Normal 3 9 33 8" xfId="32949"/>
    <cellStyle name="Normal 3 9 33 9" xfId="32950"/>
    <cellStyle name="Normal 3 9 34" xfId="32951"/>
    <cellStyle name="Normal 3 9 34 2" xfId="32952"/>
    <cellStyle name="Normal 3 9 34 3" xfId="32953"/>
    <cellStyle name="Normal 3 9 35" xfId="32954"/>
    <cellStyle name="Normal 3 9 35 2" xfId="32955"/>
    <cellStyle name="Normal 3 9 35 3" xfId="32956"/>
    <cellStyle name="Normal 3 9 36" xfId="32957"/>
    <cellStyle name="Normal 3 9 36 2" xfId="32958"/>
    <cellStyle name="Normal 3 9 36 3" xfId="32959"/>
    <cellStyle name="Normal 3 9 37" xfId="32960"/>
    <cellStyle name="Normal 3 9 37 2" xfId="32961"/>
    <cellStyle name="Normal 3 9 37 3" xfId="32962"/>
    <cellStyle name="Normal 3 9 38" xfId="32963"/>
    <cellStyle name="Normal 3 9 38 2" xfId="32964"/>
    <cellStyle name="Normal 3 9 38 2 2" xfId="32965"/>
    <cellStyle name="Normal 3 9 38 2 2 2" xfId="32966"/>
    <cellStyle name="Normal 3 9 38 2 3" xfId="32967"/>
    <cellStyle name="Normal 3 9 38 2 4" xfId="32968"/>
    <cellStyle name="Normal 3 9 38 2 5" xfId="32969"/>
    <cellStyle name="Normal 3 9 38 3" xfId="32970"/>
    <cellStyle name="Normal 3 9 38 3 2" xfId="32971"/>
    <cellStyle name="Normal 3 9 38 4" xfId="32972"/>
    <cellStyle name="Normal 3 9 38 5" xfId="32973"/>
    <cellStyle name="Normal 3 9 39" xfId="32974"/>
    <cellStyle name="Normal 3 9 4" xfId="32975"/>
    <cellStyle name="Normal 3 9 4 2" xfId="32976"/>
    <cellStyle name="Normal 3 9 4 2 2" xfId="32977"/>
    <cellStyle name="Normal 3 9 4 2 3" xfId="32978"/>
    <cellStyle name="Normal 3 9 4 3" xfId="32979"/>
    <cellStyle name="Normal 3 9 4 3 2" xfId="32980"/>
    <cellStyle name="Normal 3 9 4 3 3" xfId="32981"/>
    <cellStyle name="Normal 3 9 4 4" xfId="32982"/>
    <cellStyle name="Normal 3 9 4 5" xfId="32983"/>
    <cellStyle name="Normal 3 9 40" xfId="32984"/>
    <cellStyle name="Normal 3 9 41" xfId="32985"/>
    <cellStyle name="Normal 3 9 42" xfId="32986"/>
    <cellStyle name="Normal 3 9 43" xfId="32987"/>
    <cellStyle name="Normal 3 9 44" xfId="32988"/>
    <cellStyle name="Normal 3 9 45" xfId="32989"/>
    <cellStyle name="Normal 3 9 46" xfId="32990"/>
    <cellStyle name="Normal 3 9 47" xfId="32991"/>
    <cellStyle name="Normal 3 9 48" xfId="32992"/>
    <cellStyle name="Normal 3 9 49" xfId="32993"/>
    <cellStyle name="Normal 3 9 5" xfId="32994"/>
    <cellStyle name="Normal 3 9 5 2" xfId="32995"/>
    <cellStyle name="Normal 3 9 5 2 2" xfId="32996"/>
    <cellStyle name="Normal 3 9 5 2 3" xfId="32997"/>
    <cellStyle name="Normal 3 9 5 3" xfId="32998"/>
    <cellStyle name="Normal 3 9 5 3 2" xfId="32999"/>
    <cellStyle name="Normal 3 9 5 3 3" xfId="33000"/>
    <cellStyle name="Normal 3 9 5 4" xfId="33001"/>
    <cellStyle name="Normal 3 9 5 5" xfId="33002"/>
    <cellStyle name="Normal 3 9 50" xfId="33003"/>
    <cellStyle name="Normal 3 9 51" xfId="33004"/>
    <cellStyle name="Normal 3 9 52" xfId="33005"/>
    <cellStyle name="Normal 3 9 53" xfId="33006"/>
    <cellStyle name="Normal 3 9 54" xfId="33007"/>
    <cellStyle name="Normal 3 9 55" xfId="33008"/>
    <cellStyle name="Normal 3 9 56" xfId="33009"/>
    <cellStyle name="Normal 3 9 57" xfId="33010"/>
    <cellStyle name="Normal 3 9 58" xfId="33011"/>
    <cellStyle name="Normal 3 9 59" xfId="33012"/>
    <cellStyle name="Normal 3 9 6" xfId="33013"/>
    <cellStyle name="Normal 3 9 6 2" xfId="33014"/>
    <cellStyle name="Normal 3 9 6 2 2" xfId="33015"/>
    <cellStyle name="Normal 3 9 6 2 3" xfId="33016"/>
    <cellStyle name="Normal 3 9 6 3" xfId="33017"/>
    <cellStyle name="Normal 3 9 6 3 2" xfId="33018"/>
    <cellStyle name="Normal 3 9 6 3 3" xfId="33019"/>
    <cellStyle name="Normal 3 9 6 4" xfId="33020"/>
    <cellStyle name="Normal 3 9 6 5" xfId="33021"/>
    <cellStyle name="Normal 3 9 60" xfId="33022"/>
    <cellStyle name="Normal 3 9 61" xfId="33023"/>
    <cellStyle name="Normal 3 9 62" xfId="33024"/>
    <cellStyle name="Normal 3 9 63" xfId="33025"/>
    <cellStyle name="Normal 3 9 64" xfId="33026"/>
    <cellStyle name="Normal 3 9 65" xfId="33027"/>
    <cellStyle name="Normal 3 9 66" xfId="33028"/>
    <cellStyle name="Normal 3 9 67" xfId="33029"/>
    <cellStyle name="Normal 3 9 68" xfId="33030"/>
    <cellStyle name="Normal 3 9 69" xfId="33031"/>
    <cellStyle name="Normal 3 9 7" xfId="33032"/>
    <cellStyle name="Normal 3 9 7 2" xfId="33033"/>
    <cellStyle name="Normal 3 9 7 2 2" xfId="33034"/>
    <cellStyle name="Normal 3 9 7 2 3" xfId="33035"/>
    <cellStyle name="Normal 3 9 7 3" xfId="33036"/>
    <cellStyle name="Normal 3 9 7 3 2" xfId="33037"/>
    <cellStyle name="Normal 3 9 7 3 3" xfId="33038"/>
    <cellStyle name="Normal 3 9 7 4" xfId="33039"/>
    <cellStyle name="Normal 3 9 7 5" xfId="33040"/>
    <cellStyle name="Normal 3 9 70" xfId="33041"/>
    <cellStyle name="Normal 3 9 71" xfId="33042"/>
    <cellStyle name="Normal 3 9 72" xfId="33043"/>
    <cellStyle name="Normal 3 9 73" xfId="33044"/>
    <cellStyle name="Normal 3 9 74" xfId="33045"/>
    <cellStyle name="Normal 3 9 75" xfId="33046"/>
    <cellStyle name="Normal 3 9 76" xfId="33047"/>
    <cellStyle name="Normal 3 9 77" xfId="33048"/>
    <cellStyle name="Normal 3 9 78" xfId="33049"/>
    <cellStyle name="Normal 3 9 79" xfId="33050"/>
    <cellStyle name="Normal 3 9 79 2" xfId="33051"/>
    <cellStyle name="Normal 3 9 8" xfId="33052"/>
    <cellStyle name="Normal 3 9 8 2" xfId="33053"/>
    <cellStyle name="Normal 3 9 8 2 2" xfId="33054"/>
    <cellStyle name="Normal 3 9 8 2 3" xfId="33055"/>
    <cellStyle name="Normal 3 9 8 3" xfId="33056"/>
    <cellStyle name="Normal 3 9 8 3 2" xfId="33057"/>
    <cellStyle name="Normal 3 9 8 3 3" xfId="33058"/>
    <cellStyle name="Normal 3 9 8 4" xfId="33059"/>
    <cellStyle name="Normal 3 9 8 5" xfId="33060"/>
    <cellStyle name="Normal 3 9 80" xfId="33061"/>
    <cellStyle name="Normal 3 9 81" xfId="33062"/>
    <cellStyle name="Normal 3 9 82" xfId="33063"/>
    <cellStyle name="Normal 3 9 9" xfId="33064"/>
    <cellStyle name="Normal 3 9 9 2" xfId="33065"/>
    <cellStyle name="Normal 3 9 9 2 2" xfId="33066"/>
    <cellStyle name="Normal 3 9 9 2 3" xfId="33067"/>
    <cellStyle name="Normal 3 9 9 3" xfId="33068"/>
    <cellStyle name="Normal 3 9 9 3 2" xfId="33069"/>
    <cellStyle name="Normal 3 9 9 3 3" xfId="33070"/>
    <cellStyle name="Normal 3 9 9 4" xfId="33071"/>
    <cellStyle name="Normal 3 9 9 5" xfId="33072"/>
    <cellStyle name="Normal 3 90" xfId="33073"/>
    <cellStyle name="Normal 3 90 2" xfId="33074"/>
    <cellStyle name="Normal 3 90 2 2" xfId="33075"/>
    <cellStyle name="Normal 3 90 2 3" xfId="33076"/>
    <cellStyle name="Normal 3 90 3" xfId="33077"/>
    <cellStyle name="Normal 3 90 3 2" xfId="33078"/>
    <cellStyle name="Normal 3 90 3 3" xfId="33079"/>
    <cellStyle name="Normal 3 90 4" xfId="33080"/>
    <cellStyle name="Normal 3 90 5" xfId="33081"/>
    <cellStyle name="Normal 3 91" xfId="33082"/>
    <cellStyle name="Normal 3 91 2" xfId="33083"/>
    <cellStyle name="Normal 3 91 2 2" xfId="33084"/>
    <cellStyle name="Normal 3 91 2 3" xfId="33085"/>
    <cellStyle name="Normal 3 91 3" xfId="33086"/>
    <cellStyle name="Normal 3 91 3 2" xfId="33087"/>
    <cellStyle name="Normal 3 91 3 3" xfId="33088"/>
    <cellStyle name="Normal 3 91 4" xfId="33089"/>
    <cellStyle name="Normal 3 91 5" xfId="33090"/>
    <cellStyle name="Normal 3 92" xfId="33091"/>
    <cellStyle name="Normal 3 92 2" xfId="33092"/>
    <cellStyle name="Normal 3 92 2 2" xfId="33093"/>
    <cellStyle name="Normal 3 92 2 3" xfId="33094"/>
    <cellStyle name="Normal 3 92 3" xfId="33095"/>
    <cellStyle name="Normal 3 92 3 2" xfId="33096"/>
    <cellStyle name="Normal 3 92 3 3" xfId="33097"/>
    <cellStyle name="Normal 3 92 4" xfId="33098"/>
    <cellStyle name="Normal 3 92 5" xfId="33099"/>
    <cellStyle name="Normal 3 93" xfId="33100"/>
    <cellStyle name="Normal 3 93 2" xfId="33101"/>
    <cellStyle name="Normal 3 93 2 2" xfId="33102"/>
    <cellStyle name="Normal 3 93 2 3" xfId="33103"/>
    <cellStyle name="Normal 3 93 3" xfId="33104"/>
    <cellStyle name="Normal 3 93 3 2" xfId="33105"/>
    <cellStyle name="Normal 3 93 3 3" xfId="33106"/>
    <cellStyle name="Normal 3 93 4" xfId="33107"/>
    <cellStyle name="Normal 3 93 5" xfId="33108"/>
    <cellStyle name="Normal 3 94" xfId="33109"/>
    <cellStyle name="Normal 3 94 2" xfId="33110"/>
    <cellStyle name="Normal 3 94 2 2" xfId="33111"/>
    <cellStyle name="Normal 3 94 2 3" xfId="33112"/>
    <cellStyle name="Normal 3 94 3" xfId="33113"/>
    <cellStyle name="Normal 3 94 3 2" xfId="33114"/>
    <cellStyle name="Normal 3 94 3 3" xfId="33115"/>
    <cellStyle name="Normal 3 94 4" xfId="33116"/>
    <cellStyle name="Normal 3 94 5" xfId="33117"/>
    <cellStyle name="Normal 3 95" xfId="33118"/>
    <cellStyle name="Normal 3 95 2" xfId="33119"/>
    <cellStyle name="Normal 3 95 2 2" xfId="33120"/>
    <cellStyle name="Normal 3 95 2 3" xfId="33121"/>
    <cellStyle name="Normal 3 95 3" xfId="33122"/>
    <cellStyle name="Normal 3 95 3 2" xfId="33123"/>
    <cellStyle name="Normal 3 95 3 3" xfId="33124"/>
    <cellStyle name="Normal 3 95 4" xfId="33125"/>
    <cellStyle name="Normal 3 95 5" xfId="33126"/>
    <cellStyle name="Normal 3 96" xfId="33127"/>
    <cellStyle name="Normal 3 96 2" xfId="33128"/>
    <cellStyle name="Normal 3 96 2 2" xfId="33129"/>
    <cellStyle name="Normal 3 96 2 3" xfId="33130"/>
    <cellStyle name="Normal 3 96 3" xfId="33131"/>
    <cellStyle name="Normal 3 96 3 2" xfId="33132"/>
    <cellStyle name="Normal 3 96 3 3" xfId="33133"/>
    <cellStyle name="Normal 3 96 4" xfId="33134"/>
    <cellStyle name="Normal 3 96 5" xfId="33135"/>
    <cellStyle name="Normal 3 97" xfId="33136"/>
    <cellStyle name="Normal 3 97 2" xfId="33137"/>
    <cellStyle name="Normal 3 97 2 2" xfId="33138"/>
    <cellStyle name="Normal 3 97 2 3" xfId="33139"/>
    <cellStyle name="Normal 3 97 3" xfId="33140"/>
    <cellStyle name="Normal 3 97 3 2" xfId="33141"/>
    <cellStyle name="Normal 3 97 3 3" xfId="33142"/>
    <cellStyle name="Normal 3 97 4" xfId="33143"/>
    <cellStyle name="Normal 3 97 5" xfId="33144"/>
    <cellStyle name="Normal 3 98" xfId="33145"/>
    <cellStyle name="Normal 3 98 2" xfId="33146"/>
    <cellStyle name="Normal 3 98 2 2" xfId="33147"/>
    <cellStyle name="Normal 3 98 2 3" xfId="33148"/>
    <cellStyle name="Normal 3 98 3" xfId="33149"/>
    <cellStyle name="Normal 3 98 3 2" xfId="33150"/>
    <cellStyle name="Normal 3 98 3 3" xfId="33151"/>
    <cellStyle name="Normal 3 98 4" xfId="33152"/>
    <cellStyle name="Normal 3 98 5" xfId="33153"/>
    <cellStyle name="Normal 3 99" xfId="33154"/>
    <cellStyle name="Normal 3 99 2" xfId="33155"/>
    <cellStyle name="Normal 3 99 2 2" xfId="33156"/>
    <cellStyle name="Normal 3 99 2 3" xfId="33157"/>
    <cellStyle name="Normal 3 99 3" xfId="33158"/>
    <cellStyle name="Normal 3 99 3 2" xfId="33159"/>
    <cellStyle name="Normal 3 99 3 3" xfId="33160"/>
    <cellStyle name="Normal 3 99 4" xfId="33161"/>
    <cellStyle name="Normal 3 99 5" xfId="33162"/>
    <cellStyle name="Normal 3_2006-2009 Updated Graph" xfId="33163"/>
    <cellStyle name="Normal 30" xfId="33164"/>
    <cellStyle name="Normal 30 2" xfId="33165"/>
    <cellStyle name="Normal 31" xfId="33166"/>
    <cellStyle name="Normal 32" xfId="33167"/>
    <cellStyle name="Normal 324" xfId="320"/>
    <cellStyle name="Normal 33" xfId="33168"/>
    <cellStyle name="Normal 34" xfId="33169"/>
    <cellStyle name="Normal 34 2" xfId="33170"/>
    <cellStyle name="Normal 34 2 2" xfId="33171"/>
    <cellStyle name="Normal 34 2 3" xfId="33172"/>
    <cellStyle name="Normal 34 3" xfId="33173"/>
    <cellStyle name="Normal 34 4" xfId="33174"/>
    <cellStyle name="Normal 35" xfId="33175"/>
    <cellStyle name="Normal 35 2" xfId="33176"/>
    <cellStyle name="Normal 35 3" xfId="33177"/>
    <cellStyle name="Normal 36" xfId="33178"/>
    <cellStyle name="Normal 37" xfId="33179"/>
    <cellStyle name="Normal 38" xfId="33180"/>
    <cellStyle name="Normal 39" xfId="33181"/>
    <cellStyle name="Normal 4" xfId="321"/>
    <cellStyle name="Normal 4 10" xfId="33183"/>
    <cellStyle name="Normal 4 100" xfId="33184"/>
    <cellStyle name="Normal 4 101" xfId="33185"/>
    <cellStyle name="Normal 4 102" xfId="33186"/>
    <cellStyle name="Normal 4 103" xfId="33187"/>
    <cellStyle name="Normal 4 104" xfId="33188"/>
    <cellStyle name="Normal 4 105" xfId="33189"/>
    <cellStyle name="Normal 4 106" xfId="33190"/>
    <cellStyle name="Normal 4 107" xfId="33191"/>
    <cellStyle name="Normal 4 108" xfId="33192"/>
    <cellStyle name="Normal 4 109" xfId="33193"/>
    <cellStyle name="Normal 4 11" xfId="33194"/>
    <cellStyle name="Normal 4 110" xfId="33195"/>
    <cellStyle name="Normal 4 111" xfId="33182"/>
    <cellStyle name="Normal 4 12" xfId="33196"/>
    <cellStyle name="Normal 4 13" xfId="33197"/>
    <cellStyle name="Normal 4 14" xfId="33198"/>
    <cellStyle name="Normal 4 15" xfId="33199"/>
    <cellStyle name="Normal 4 16" xfId="33200"/>
    <cellStyle name="Normal 4 17" xfId="33201"/>
    <cellStyle name="Normal 4 18" xfId="33202"/>
    <cellStyle name="Normal 4 19" xfId="33203"/>
    <cellStyle name="Normal 4 2" xfId="322"/>
    <cellStyle name="Normal 4 2 10" xfId="33204"/>
    <cellStyle name="Normal 4 2 10 2" xfId="33205"/>
    <cellStyle name="Normal 4 2 10 2 2" xfId="33206"/>
    <cellStyle name="Normal 4 2 10 2 3" xfId="33207"/>
    <cellStyle name="Normal 4 2 10 3" xfId="33208"/>
    <cellStyle name="Normal 4 2 10 3 2" xfId="33209"/>
    <cellStyle name="Normal 4 2 10 3 3" xfId="33210"/>
    <cellStyle name="Normal 4 2 10 4" xfId="33211"/>
    <cellStyle name="Normal 4 2 10 5" xfId="33212"/>
    <cellStyle name="Normal 4 2 11" xfId="33213"/>
    <cellStyle name="Normal 4 2 11 2" xfId="33214"/>
    <cellStyle name="Normal 4 2 11 2 2" xfId="33215"/>
    <cellStyle name="Normal 4 2 11 2 3" xfId="33216"/>
    <cellStyle name="Normal 4 2 11 3" xfId="33217"/>
    <cellStyle name="Normal 4 2 11 3 2" xfId="33218"/>
    <cellStyle name="Normal 4 2 11 3 3" xfId="33219"/>
    <cellStyle name="Normal 4 2 11 4" xfId="33220"/>
    <cellStyle name="Normal 4 2 11 5" xfId="33221"/>
    <cellStyle name="Normal 4 2 12" xfId="33222"/>
    <cellStyle name="Normal 4 2 12 2" xfId="33223"/>
    <cellStyle name="Normal 4 2 12 2 2" xfId="33224"/>
    <cellStyle name="Normal 4 2 12 2 3" xfId="33225"/>
    <cellStyle name="Normal 4 2 12 3" xfId="33226"/>
    <cellStyle name="Normal 4 2 12 3 2" xfId="33227"/>
    <cellStyle name="Normal 4 2 12 3 3" xfId="33228"/>
    <cellStyle name="Normal 4 2 12 4" xfId="33229"/>
    <cellStyle name="Normal 4 2 12 5" xfId="33230"/>
    <cellStyle name="Normal 4 2 13" xfId="33231"/>
    <cellStyle name="Normal 4 2 13 2" xfId="33232"/>
    <cellStyle name="Normal 4 2 13 2 2" xfId="33233"/>
    <cellStyle name="Normal 4 2 13 2 3" xfId="33234"/>
    <cellStyle name="Normal 4 2 13 3" xfId="33235"/>
    <cellStyle name="Normal 4 2 13 3 2" xfId="33236"/>
    <cellStyle name="Normal 4 2 13 3 3" xfId="33237"/>
    <cellStyle name="Normal 4 2 13 4" xfId="33238"/>
    <cellStyle name="Normal 4 2 13 5" xfId="33239"/>
    <cellStyle name="Normal 4 2 14" xfId="33240"/>
    <cellStyle name="Normal 4 2 14 2" xfId="33241"/>
    <cellStyle name="Normal 4 2 14 2 2" xfId="33242"/>
    <cellStyle name="Normal 4 2 14 2 3" xfId="33243"/>
    <cellStyle name="Normal 4 2 14 3" xfId="33244"/>
    <cellStyle name="Normal 4 2 14 3 2" xfId="33245"/>
    <cellStyle name="Normal 4 2 14 3 3" xfId="33246"/>
    <cellStyle name="Normal 4 2 14 4" xfId="33247"/>
    <cellStyle name="Normal 4 2 14 5" xfId="33248"/>
    <cellStyle name="Normal 4 2 15" xfId="33249"/>
    <cellStyle name="Normal 4 2 15 2" xfId="33250"/>
    <cellStyle name="Normal 4 2 15 2 2" xfId="33251"/>
    <cellStyle name="Normal 4 2 15 2 3" xfId="33252"/>
    <cellStyle name="Normal 4 2 15 3" xfId="33253"/>
    <cellStyle name="Normal 4 2 15 3 2" xfId="33254"/>
    <cellStyle name="Normal 4 2 15 3 3" xfId="33255"/>
    <cellStyle name="Normal 4 2 15 4" xfId="33256"/>
    <cellStyle name="Normal 4 2 15 5" xfId="33257"/>
    <cellStyle name="Normal 4 2 16" xfId="33258"/>
    <cellStyle name="Normal 4 2 16 2" xfId="33259"/>
    <cellStyle name="Normal 4 2 16 2 2" xfId="33260"/>
    <cellStyle name="Normal 4 2 16 2 3" xfId="33261"/>
    <cellStyle name="Normal 4 2 16 3" xfId="33262"/>
    <cellStyle name="Normal 4 2 16 3 2" xfId="33263"/>
    <cellStyle name="Normal 4 2 16 3 3" xfId="33264"/>
    <cellStyle name="Normal 4 2 16 4" xfId="33265"/>
    <cellStyle name="Normal 4 2 16 5" xfId="33266"/>
    <cellStyle name="Normal 4 2 17" xfId="33267"/>
    <cellStyle name="Normal 4 2 17 2" xfId="33268"/>
    <cellStyle name="Normal 4 2 17 2 2" xfId="33269"/>
    <cellStyle name="Normal 4 2 17 2 3" xfId="33270"/>
    <cellStyle name="Normal 4 2 17 3" xfId="33271"/>
    <cellStyle name="Normal 4 2 17 3 2" xfId="33272"/>
    <cellStyle name="Normal 4 2 17 3 3" xfId="33273"/>
    <cellStyle name="Normal 4 2 17 4" xfId="33274"/>
    <cellStyle name="Normal 4 2 17 5" xfId="33275"/>
    <cellStyle name="Normal 4 2 18" xfId="33276"/>
    <cellStyle name="Normal 4 2 19" xfId="33277"/>
    <cellStyle name="Normal 4 2 2" xfId="33278"/>
    <cellStyle name="Normal 4 2 2 10" xfId="33279"/>
    <cellStyle name="Normal 4 2 2 11" xfId="33280"/>
    <cellStyle name="Normal 4 2 2 11 2" xfId="33281"/>
    <cellStyle name="Normal 4 2 2 11 2 2" xfId="33282"/>
    <cellStyle name="Normal 4 2 2 11 2 2 2" xfId="33283"/>
    <cellStyle name="Normal 4 2 2 11 2 2 2 2" xfId="33284"/>
    <cellStyle name="Normal 4 2 2 11 2 2 2 2 2" xfId="33285"/>
    <cellStyle name="Normal 4 2 2 11 2 2 2 3" xfId="33286"/>
    <cellStyle name="Normal 4 2 2 11 2 2 2 4" xfId="33287"/>
    <cellStyle name="Normal 4 2 2 11 2 2 2 5" xfId="33288"/>
    <cellStyle name="Normal 4 2 2 11 2 2 3" xfId="33289"/>
    <cellStyle name="Normal 4 2 2 11 2 2 3 2" xfId="33290"/>
    <cellStyle name="Normal 4 2 2 11 2 2 4" xfId="33291"/>
    <cellStyle name="Normal 4 2 2 11 2 2 5" xfId="33292"/>
    <cellStyle name="Normal 4 2 2 11 2 3" xfId="33293"/>
    <cellStyle name="Normal 4 2 2 11 2 4" xfId="33294"/>
    <cellStyle name="Normal 4 2 2 11 2 5" xfId="33295"/>
    <cellStyle name="Normal 4 2 2 11 2 6" xfId="33296"/>
    <cellStyle name="Normal 4 2 2 11 2 6 2" xfId="33297"/>
    <cellStyle name="Normal 4 2 2 11 2 7" xfId="33298"/>
    <cellStyle name="Normal 4 2 2 11 2 8" xfId="33299"/>
    <cellStyle name="Normal 4 2 2 11 2 9" xfId="33300"/>
    <cellStyle name="Normal 4 2 2 11 3" xfId="33301"/>
    <cellStyle name="Normal 4 2 2 11 3 2" xfId="33302"/>
    <cellStyle name="Normal 4 2 2 11 3 2 2" xfId="33303"/>
    <cellStyle name="Normal 4 2 2 11 3 2 2 2" xfId="33304"/>
    <cellStyle name="Normal 4 2 2 11 3 2 3" xfId="33305"/>
    <cellStyle name="Normal 4 2 2 11 3 2 4" xfId="33306"/>
    <cellStyle name="Normal 4 2 2 11 3 2 5" xfId="33307"/>
    <cellStyle name="Normal 4 2 2 11 3 3" xfId="33308"/>
    <cellStyle name="Normal 4 2 2 11 3 3 2" xfId="33309"/>
    <cellStyle name="Normal 4 2 2 11 3 4" xfId="33310"/>
    <cellStyle name="Normal 4 2 2 11 3 5" xfId="33311"/>
    <cellStyle name="Normal 4 2 2 11 4" xfId="33312"/>
    <cellStyle name="Normal 4 2 2 11 5" xfId="33313"/>
    <cellStyle name="Normal 4 2 2 11 6" xfId="33314"/>
    <cellStyle name="Normal 4 2 2 11 6 2" xfId="33315"/>
    <cellStyle name="Normal 4 2 2 11 7" xfId="33316"/>
    <cellStyle name="Normal 4 2 2 11 8" xfId="33317"/>
    <cellStyle name="Normal 4 2 2 11 9" xfId="33318"/>
    <cellStyle name="Normal 4 2 2 12" xfId="33319"/>
    <cellStyle name="Normal 4 2 2 12 2" xfId="33320"/>
    <cellStyle name="Normal 4 2 2 12 3" xfId="33321"/>
    <cellStyle name="Normal 4 2 2 13" xfId="33322"/>
    <cellStyle name="Normal 4 2 2 13 2" xfId="33323"/>
    <cellStyle name="Normal 4 2 2 13 3" xfId="33324"/>
    <cellStyle name="Normal 4 2 2 14" xfId="33325"/>
    <cellStyle name="Normal 4 2 2 14 2" xfId="33326"/>
    <cellStyle name="Normal 4 2 2 14 3" xfId="33327"/>
    <cellStyle name="Normal 4 2 2 15" xfId="33328"/>
    <cellStyle name="Normal 4 2 2 15 2" xfId="33329"/>
    <cellStyle name="Normal 4 2 2 15 3" xfId="33330"/>
    <cellStyle name="Normal 4 2 2 16" xfId="33331"/>
    <cellStyle name="Normal 4 2 2 16 2" xfId="33332"/>
    <cellStyle name="Normal 4 2 2 16 2 2" xfId="33333"/>
    <cellStyle name="Normal 4 2 2 16 2 2 2" xfId="33334"/>
    <cellStyle name="Normal 4 2 2 16 2 3" xfId="33335"/>
    <cellStyle name="Normal 4 2 2 16 2 4" xfId="33336"/>
    <cellStyle name="Normal 4 2 2 16 2 5" xfId="33337"/>
    <cellStyle name="Normal 4 2 2 16 3" xfId="33338"/>
    <cellStyle name="Normal 4 2 2 16 3 2" xfId="33339"/>
    <cellStyle name="Normal 4 2 2 16 4" xfId="33340"/>
    <cellStyle name="Normal 4 2 2 16 5" xfId="33341"/>
    <cellStyle name="Normal 4 2 2 17" xfId="33342"/>
    <cellStyle name="Normal 4 2 2 18" xfId="33343"/>
    <cellStyle name="Normal 4 2 2 19" xfId="33344"/>
    <cellStyle name="Normal 4 2 2 2" xfId="33345"/>
    <cellStyle name="Normal 4 2 2 2 10" xfId="33346"/>
    <cellStyle name="Normal 4 2 2 2 11" xfId="33347"/>
    <cellStyle name="Normal 4 2 2 2 11 2" xfId="33348"/>
    <cellStyle name="Normal 4 2 2 2 11 2 2" xfId="33349"/>
    <cellStyle name="Normal 4 2 2 2 11 2 2 2" xfId="33350"/>
    <cellStyle name="Normal 4 2 2 2 11 2 3" xfId="33351"/>
    <cellStyle name="Normal 4 2 2 2 11 2 4" xfId="33352"/>
    <cellStyle name="Normal 4 2 2 2 11 2 5" xfId="33353"/>
    <cellStyle name="Normal 4 2 2 2 11 3" xfId="33354"/>
    <cellStyle name="Normal 4 2 2 2 11 3 2" xfId="33355"/>
    <cellStyle name="Normal 4 2 2 2 11 4" xfId="33356"/>
    <cellStyle name="Normal 4 2 2 2 11 5" xfId="33357"/>
    <cellStyle name="Normal 4 2 2 2 12" xfId="33358"/>
    <cellStyle name="Normal 4 2 2 2 13" xfId="33359"/>
    <cellStyle name="Normal 4 2 2 2 14" xfId="33360"/>
    <cellStyle name="Normal 4 2 2 2 15" xfId="33361"/>
    <cellStyle name="Normal 4 2 2 2 15 2" xfId="33362"/>
    <cellStyle name="Normal 4 2 2 2 16" xfId="33363"/>
    <cellStyle name="Normal 4 2 2 2 17" xfId="33364"/>
    <cellStyle name="Normal 4 2 2 2 18" xfId="33365"/>
    <cellStyle name="Normal 4 2 2 2 2" xfId="33366"/>
    <cellStyle name="Normal 4 2 2 2 2 10" xfId="33367"/>
    <cellStyle name="Normal 4 2 2 2 2 11" xfId="33368"/>
    <cellStyle name="Normal 4 2 2 2 2 12" xfId="33369"/>
    <cellStyle name="Normal 4 2 2 2 2 13" xfId="33370"/>
    <cellStyle name="Normal 4 2 2 2 2 13 2" xfId="33371"/>
    <cellStyle name="Normal 4 2 2 2 2 14" xfId="33372"/>
    <cellStyle name="Normal 4 2 2 2 2 15" xfId="33373"/>
    <cellStyle name="Normal 4 2 2 2 2 16" xfId="33374"/>
    <cellStyle name="Normal 4 2 2 2 2 2" xfId="33375"/>
    <cellStyle name="Normal 4 2 2 2 2 2 10" xfId="33376"/>
    <cellStyle name="Normal 4 2 2 2 2 2 11" xfId="33377"/>
    <cellStyle name="Normal 4 2 2 2 2 2 12" xfId="33378"/>
    <cellStyle name="Normal 4 2 2 2 2 2 13" xfId="33379"/>
    <cellStyle name="Normal 4 2 2 2 2 2 13 2" xfId="33380"/>
    <cellStyle name="Normal 4 2 2 2 2 2 14" xfId="33381"/>
    <cellStyle name="Normal 4 2 2 2 2 2 15" xfId="33382"/>
    <cellStyle name="Normal 4 2 2 2 2 2 16" xfId="33383"/>
    <cellStyle name="Normal 4 2 2 2 2 2 2" xfId="33384"/>
    <cellStyle name="Normal 4 2 2 2 2 2 2 10" xfId="33385"/>
    <cellStyle name="Normal 4 2 2 2 2 2 2 11" xfId="33386"/>
    <cellStyle name="Normal 4 2 2 2 2 2 2 12" xfId="33387"/>
    <cellStyle name="Normal 4 2 2 2 2 2 2 12 2" xfId="33388"/>
    <cellStyle name="Normal 4 2 2 2 2 2 2 13" xfId="33389"/>
    <cellStyle name="Normal 4 2 2 2 2 2 2 14" xfId="33390"/>
    <cellStyle name="Normal 4 2 2 2 2 2 2 15" xfId="33391"/>
    <cellStyle name="Normal 4 2 2 2 2 2 2 2" xfId="33392"/>
    <cellStyle name="Normal 4 2 2 2 2 2 2 2 2" xfId="33393"/>
    <cellStyle name="Normal 4 2 2 2 2 2 2 2 2 2" xfId="33394"/>
    <cellStyle name="Normal 4 2 2 2 2 2 2 2 2 2 2" xfId="33395"/>
    <cellStyle name="Normal 4 2 2 2 2 2 2 2 2 2 2 2" xfId="33396"/>
    <cellStyle name="Normal 4 2 2 2 2 2 2 2 2 2 2 2 2" xfId="33397"/>
    <cellStyle name="Normal 4 2 2 2 2 2 2 2 2 2 2 3" xfId="33398"/>
    <cellStyle name="Normal 4 2 2 2 2 2 2 2 2 2 2 4" xfId="33399"/>
    <cellStyle name="Normal 4 2 2 2 2 2 2 2 2 2 2 5" xfId="33400"/>
    <cellStyle name="Normal 4 2 2 2 2 2 2 2 2 2 3" xfId="33401"/>
    <cellStyle name="Normal 4 2 2 2 2 2 2 2 2 2 3 2" xfId="33402"/>
    <cellStyle name="Normal 4 2 2 2 2 2 2 2 2 2 4" xfId="33403"/>
    <cellStyle name="Normal 4 2 2 2 2 2 2 2 2 2 5" xfId="33404"/>
    <cellStyle name="Normal 4 2 2 2 2 2 2 2 2 3" xfId="33405"/>
    <cellStyle name="Normal 4 2 2 2 2 2 2 2 2 4" xfId="33406"/>
    <cellStyle name="Normal 4 2 2 2 2 2 2 2 2 5" xfId="33407"/>
    <cellStyle name="Normal 4 2 2 2 2 2 2 2 2 6" xfId="33408"/>
    <cellStyle name="Normal 4 2 2 2 2 2 2 2 2 6 2" xfId="33409"/>
    <cellStyle name="Normal 4 2 2 2 2 2 2 2 2 7" xfId="33410"/>
    <cellStyle name="Normal 4 2 2 2 2 2 2 2 2 8" xfId="33411"/>
    <cellStyle name="Normal 4 2 2 2 2 2 2 2 2 9" xfId="33412"/>
    <cellStyle name="Normal 4 2 2 2 2 2 2 2 3" xfId="33413"/>
    <cellStyle name="Normal 4 2 2 2 2 2 2 2 3 2" xfId="33414"/>
    <cellStyle name="Normal 4 2 2 2 2 2 2 2 3 2 2" xfId="33415"/>
    <cellStyle name="Normal 4 2 2 2 2 2 2 2 3 2 2 2" xfId="33416"/>
    <cellStyle name="Normal 4 2 2 2 2 2 2 2 3 2 3" xfId="33417"/>
    <cellStyle name="Normal 4 2 2 2 2 2 2 2 3 2 4" xfId="33418"/>
    <cellStyle name="Normal 4 2 2 2 2 2 2 2 3 2 5" xfId="33419"/>
    <cellStyle name="Normal 4 2 2 2 2 2 2 2 3 3" xfId="33420"/>
    <cellStyle name="Normal 4 2 2 2 2 2 2 2 3 3 2" xfId="33421"/>
    <cellStyle name="Normal 4 2 2 2 2 2 2 2 3 4" xfId="33422"/>
    <cellStyle name="Normal 4 2 2 2 2 2 2 2 3 5" xfId="33423"/>
    <cellStyle name="Normal 4 2 2 2 2 2 2 2 4" xfId="33424"/>
    <cellStyle name="Normal 4 2 2 2 2 2 2 2 5" xfId="33425"/>
    <cellStyle name="Normal 4 2 2 2 2 2 2 2 6" xfId="33426"/>
    <cellStyle name="Normal 4 2 2 2 2 2 2 2 6 2" xfId="33427"/>
    <cellStyle name="Normal 4 2 2 2 2 2 2 2 7" xfId="33428"/>
    <cellStyle name="Normal 4 2 2 2 2 2 2 2 8" xfId="33429"/>
    <cellStyle name="Normal 4 2 2 2 2 2 2 2 9" xfId="33430"/>
    <cellStyle name="Normal 4 2 2 2 2 2 2 3" xfId="33431"/>
    <cellStyle name="Normal 4 2 2 2 2 2 2 3 2" xfId="33432"/>
    <cellStyle name="Normal 4 2 2 2 2 2 2 3 3" xfId="33433"/>
    <cellStyle name="Normal 4 2 2 2 2 2 2 4" xfId="33434"/>
    <cellStyle name="Normal 4 2 2 2 2 2 2 4 2" xfId="33435"/>
    <cellStyle name="Normal 4 2 2 2 2 2 2 4 3" xfId="33436"/>
    <cellStyle name="Normal 4 2 2 2 2 2 2 5" xfId="33437"/>
    <cellStyle name="Normal 4 2 2 2 2 2 2 5 2" xfId="33438"/>
    <cellStyle name="Normal 4 2 2 2 2 2 2 5 3" xfId="33439"/>
    <cellStyle name="Normal 4 2 2 2 2 2 2 6" xfId="33440"/>
    <cellStyle name="Normal 4 2 2 2 2 2 2 6 2" xfId="33441"/>
    <cellStyle name="Normal 4 2 2 2 2 2 2 6 3" xfId="33442"/>
    <cellStyle name="Normal 4 2 2 2 2 2 2 7" xfId="33443"/>
    <cellStyle name="Normal 4 2 2 2 2 2 2 7 2" xfId="33444"/>
    <cellStyle name="Normal 4 2 2 2 2 2 2 7 3" xfId="33445"/>
    <cellStyle name="Normal 4 2 2 2 2 2 2 8" xfId="33446"/>
    <cellStyle name="Normal 4 2 2 2 2 2 2 8 2" xfId="33447"/>
    <cellStyle name="Normal 4 2 2 2 2 2 2 8 2 2" xfId="33448"/>
    <cellStyle name="Normal 4 2 2 2 2 2 2 8 2 2 2" xfId="33449"/>
    <cellStyle name="Normal 4 2 2 2 2 2 2 8 2 3" xfId="33450"/>
    <cellStyle name="Normal 4 2 2 2 2 2 2 8 2 4" xfId="33451"/>
    <cellStyle name="Normal 4 2 2 2 2 2 2 8 2 5" xfId="33452"/>
    <cellStyle name="Normal 4 2 2 2 2 2 2 8 3" xfId="33453"/>
    <cellStyle name="Normal 4 2 2 2 2 2 2 8 3 2" xfId="33454"/>
    <cellStyle name="Normal 4 2 2 2 2 2 2 8 4" xfId="33455"/>
    <cellStyle name="Normal 4 2 2 2 2 2 2 8 5" xfId="33456"/>
    <cellStyle name="Normal 4 2 2 2 2 2 2 9" xfId="33457"/>
    <cellStyle name="Normal 4 2 2 2 2 2 3" xfId="33458"/>
    <cellStyle name="Normal 4 2 2 2 2 2 3 2" xfId="33459"/>
    <cellStyle name="Normal 4 2 2 2 2 2 3 3" xfId="33460"/>
    <cellStyle name="Normal 4 2 2 2 2 2 4" xfId="33461"/>
    <cellStyle name="Normal 4 2 2 2 2 2 4 2" xfId="33462"/>
    <cellStyle name="Normal 4 2 2 2 2 2 4 2 2" xfId="33463"/>
    <cellStyle name="Normal 4 2 2 2 2 2 4 2 2 2" xfId="33464"/>
    <cellStyle name="Normal 4 2 2 2 2 2 4 2 2 2 2" xfId="33465"/>
    <cellStyle name="Normal 4 2 2 2 2 2 4 2 2 2 2 2" xfId="33466"/>
    <cellStyle name="Normal 4 2 2 2 2 2 4 2 2 2 3" xfId="33467"/>
    <cellStyle name="Normal 4 2 2 2 2 2 4 2 2 2 4" xfId="33468"/>
    <cellStyle name="Normal 4 2 2 2 2 2 4 2 2 2 5" xfId="33469"/>
    <cellStyle name="Normal 4 2 2 2 2 2 4 2 2 3" xfId="33470"/>
    <cellStyle name="Normal 4 2 2 2 2 2 4 2 2 3 2" xfId="33471"/>
    <cellStyle name="Normal 4 2 2 2 2 2 4 2 2 4" xfId="33472"/>
    <cellStyle name="Normal 4 2 2 2 2 2 4 2 2 5" xfId="33473"/>
    <cellStyle name="Normal 4 2 2 2 2 2 4 2 3" xfId="33474"/>
    <cellStyle name="Normal 4 2 2 2 2 2 4 2 4" xfId="33475"/>
    <cellStyle name="Normal 4 2 2 2 2 2 4 2 5" xfId="33476"/>
    <cellStyle name="Normal 4 2 2 2 2 2 4 2 6" xfId="33477"/>
    <cellStyle name="Normal 4 2 2 2 2 2 4 2 6 2" xfId="33478"/>
    <cellStyle name="Normal 4 2 2 2 2 2 4 2 7" xfId="33479"/>
    <cellStyle name="Normal 4 2 2 2 2 2 4 2 8" xfId="33480"/>
    <cellStyle name="Normal 4 2 2 2 2 2 4 2 9" xfId="33481"/>
    <cellStyle name="Normal 4 2 2 2 2 2 4 3" xfId="33482"/>
    <cellStyle name="Normal 4 2 2 2 2 2 4 3 2" xfId="33483"/>
    <cellStyle name="Normal 4 2 2 2 2 2 4 3 2 2" xfId="33484"/>
    <cellStyle name="Normal 4 2 2 2 2 2 4 3 2 2 2" xfId="33485"/>
    <cellStyle name="Normal 4 2 2 2 2 2 4 3 2 3" xfId="33486"/>
    <cellStyle name="Normal 4 2 2 2 2 2 4 3 2 4" xfId="33487"/>
    <cellStyle name="Normal 4 2 2 2 2 2 4 3 2 5" xfId="33488"/>
    <cellStyle name="Normal 4 2 2 2 2 2 4 3 3" xfId="33489"/>
    <cellStyle name="Normal 4 2 2 2 2 2 4 3 3 2" xfId="33490"/>
    <cellStyle name="Normal 4 2 2 2 2 2 4 3 4" xfId="33491"/>
    <cellStyle name="Normal 4 2 2 2 2 2 4 3 5" xfId="33492"/>
    <cellStyle name="Normal 4 2 2 2 2 2 4 4" xfId="33493"/>
    <cellStyle name="Normal 4 2 2 2 2 2 4 5" xfId="33494"/>
    <cellStyle name="Normal 4 2 2 2 2 2 4 6" xfId="33495"/>
    <cellStyle name="Normal 4 2 2 2 2 2 4 6 2" xfId="33496"/>
    <cellStyle name="Normal 4 2 2 2 2 2 4 7" xfId="33497"/>
    <cellStyle name="Normal 4 2 2 2 2 2 4 8" xfId="33498"/>
    <cellStyle name="Normal 4 2 2 2 2 2 4 9" xfId="33499"/>
    <cellStyle name="Normal 4 2 2 2 2 2 5" xfId="33500"/>
    <cellStyle name="Normal 4 2 2 2 2 2 6" xfId="33501"/>
    <cellStyle name="Normal 4 2 2 2 2 2 7" xfId="33502"/>
    <cellStyle name="Normal 4 2 2 2 2 2 8" xfId="33503"/>
    <cellStyle name="Normal 4 2 2 2 2 2 9" xfId="33504"/>
    <cellStyle name="Normal 4 2 2 2 2 2 9 2" xfId="33505"/>
    <cellStyle name="Normal 4 2 2 2 2 2 9 2 2" xfId="33506"/>
    <cellStyle name="Normal 4 2 2 2 2 2 9 2 2 2" xfId="33507"/>
    <cellStyle name="Normal 4 2 2 2 2 2 9 2 3" xfId="33508"/>
    <cellStyle name="Normal 4 2 2 2 2 2 9 2 4" xfId="33509"/>
    <cellStyle name="Normal 4 2 2 2 2 2 9 2 5" xfId="33510"/>
    <cellStyle name="Normal 4 2 2 2 2 2 9 3" xfId="33511"/>
    <cellStyle name="Normal 4 2 2 2 2 2 9 3 2" xfId="33512"/>
    <cellStyle name="Normal 4 2 2 2 2 2 9 4" xfId="33513"/>
    <cellStyle name="Normal 4 2 2 2 2 2 9 5" xfId="33514"/>
    <cellStyle name="Normal 4 2 2 2 2 3" xfId="33515"/>
    <cellStyle name="Normal 4 2 2 2 2 3 10" xfId="33516"/>
    <cellStyle name="Normal 4 2 2 2 2 3 11" xfId="33517"/>
    <cellStyle name="Normal 4 2 2 2 2 3 12" xfId="33518"/>
    <cellStyle name="Normal 4 2 2 2 2 3 12 2" xfId="33519"/>
    <cellStyle name="Normal 4 2 2 2 2 3 13" xfId="33520"/>
    <cellStyle name="Normal 4 2 2 2 2 3 14" xfId="33521"/>
    <cellStyle name="Normal 4 2 2 2 2 3 15" xfId="33522"/>
    <cellStyle name="Normal 4 2 2 2 2 3 2" xfId="33523"/>
    <cellStyle name="Normal 4 2 2 2 2 3 2 2" xfId="33524"/>
    <cellStyle name="Normal 4 2 2 2 2 3 2 2 2" xfId="33525"/>
    <cellStyle name="Normal 4 2 2 2 2 3 2 2 2 2" xfId="33526"/>
    <cellStyle name="Normal 4 2 2 2 2 3 2 2 2 2 2" xfId="33527"/>
    <cellStyle name="Normal 4 2 2 2 2 3 2 2 2 2 2 2" xfId="33528"/>
    <cellStyle name="Normal 4 2 2 2 2 3 2 2 2 2 3" xfId="33529"/>
    <cellStyle name="Normal 4 2 2 2 2 3 2 2 2 2 4" xfId="33530"/>
    <cellStyle name="Normal 4 2 2 2 2 3 2 2 2 2 5" xfId="33531"/>
    <cellStyle name="Normal 4 2 2 2 2 3 2 2 2 3" xfId="33532"/>
    <cellStyle name="Normal 4 2 2 2 2 3 2 2 2 3 2" xfId="33533"/>
    <cellStyle name="Normal 4 2 2 2 2 3 2 2 2 4" xfId="33534"/>
    <cellStyle name="Normal 4 2 2 2 2 3 2 2 2 5" xfId="33535"/>
    <cellStyle name="Normal 4 2 2 2 2 3 2 2 3" xfId="33536"/>
    <cellStyle name="Normal 4 2 2 2 2 3 2 2 4" xfId="33537"/>
    <cellStyle name="Normal 4 2 2 2 2 3 2 2 5" xfId="33538"/>
    <cellStyle name="Normal 4 2 2 2 2 3 2 2 6" xfId="33539"/>
    <cellStyle name="Normal 4 2 2 2 2 3 2 2 6 2" xfId="33540"/>
    <cellStyle name="Normal 4 2 2 2 2 3 2 2 7" xfId="33541"/>
    <cellStyle name="Normal 4 2 2 2 2 3 2 2 8" xfId="33542"/>
    <cellStyle name="Normal 4 2 2 2 2 3 2 2 9" xfId="33543"/>
    <cellStyle name="Normal 4 2 2 2 2 3 2 3" xfId="33544"/>
    <cellStyle name="Normal 4 2 2 2 2 3 2 3 2" xfId="33545"/>
    <cellStyle name="Normal 4 2 2 2 2 3 2 3 2 2" xfId="33546"/>
    <cellStyle name="Normal 4 2 2 2 2 3 2 3 2 2 2" xfId="33547"/>
    <cellStyle name="Normal 4 2 2 2 2 3 2 3 2 3" xfId="33548"/>
    <cellStyle name="Normal 4 2 2 2 2 3 2 3 2 4" xfId="33549"/>
    <cellStyle name="Normal 4 2 2 2 2 3 2 3 2 5" xfId="33550"/>
    <cellStyle name="Normal 4 2 2 2 2 3 2 3 3" xfId="33551"/>
    <cellStyle name="Normal 4 2 2 2 2 3 2 3 3 2" xfId="33552"/>
    <cellStyle name="Normal 4 2 2 2 2 3 2 3 4" xfId="33553"/>
    <cellStyle name="Normal 4 2 2 2 2 3 2 3 5" xfId="33554"/>
    <cellStyle name="Normal 4 2 2 2 2 3 2 4" xfId="33555"/>
    <cellStyle name="Normal 4 2 2 2 2 3 2 5" xfId="33556"/>
    <cellStyle name="Normal 4 2 2 2 2 3 2 6" xfId="33557"/>
    <cellStyle name="Normal 4 2 2 2 2 3 2 6 2" xfId="33558"/>
    <cellStyle name="Normal 4 2 2 2 2 3 2 7" xfId="33559"/>
    <cellStyle name="Normal 4 2 2 2 2 3 2 8" xfId="33560"/>
    <cellStyle name="Normal 4 2 2 2 2 3 2 9" xfId="33561"/>
    <cellStyle name="Normal 4 2 2 2 2 3 3" xfId="33562"/>
    <cellStyle name="Normal 4 2 2 2 2 3 4" xfId="33563"/>
    <cellStyle name="Normal 4 2 2 2 2 3 5" xfId="33564"/>
    <cellStyle name="Normal 4 2 2 2 2 3 6" xfId="33565"/>
    <cellStyle name="Normal 4 2 2 2 2 3 7" xfId="33566"/>
    <cellStyle name="Normal 4 2 2 2 2 3 8" xfId="33567"/>
    <cellStyle name="Normal 4 2 2 2 2 3 8 2" xfId="33568"/>
    <cellStyle name="Normal 4 2 2 2 2 3 8 2 2" xfId="33569"/>
    <cellStyle name="Normal 4 2 2 2 2 3 8 2 2 2" xfId="33570"/>
    <cellStyle name="Normal 4 2 2 2 2 3 8 2 3" xfId="33571"/>
    <cellStyle name="Normal 4 2 2 2 2 3 8 2 4" xfId="33572"/>
    <cellStyle name="Normal 4 2 2 2 2 3 8 2 5" xfId="33573"/>
    <cellStyle name="Normal 4 2 2 2 2 3 8 3" xfId="33574"/>
    <cellStyle name="Normal 4 2 2 2 2 3 8 3 2" xfId="33575"/>
    <cellStyle name="Normal 4 2 2 2 2 3 8 4" xfId="33576"/>
    <cellStyle name="Normal 4 2 2 2 2 3 8 5" xfId="33577"/>
    <cellStyle name="Normal 4 2 2 2 2 3 9" xfId="33578"/>
    <cellStyle name="Normal 4 2 2 2 2 4" xfId="33579"/>
    <cellStyle name="Normal 4 2 2 2 2 4 2" xfId="33580"/>
    <cellStyle name="Normal 4 2 2 2 2 4 2 2" xfId="33581"/>
    <cellStyle name="Normal 4 2 2 2 2 4 2 2 2" xfId="33582"/>
    <cellStyle name="Normal 4 2 2 2 2 4 2 2 2 2" xfId="33583"/>
    <cellStyle name="Normal 4 2 2 2 2 4 2 2 2 2 2" xfId="33584"/>
    <cellStyle name="Normal 4 2 2 2 2 4 2 2 2 3" xfId="33585"/>
    <cellStyle name="Normal 4 2 2 2 2 4 2 2 2 4" xfId="33586"/>
    <cellStyle name="Normal 4 2 2 2 2 4 2 2 2 5" xfId="33587"/>
    <cellStyle name="Normal 4 2 2 2 2 4 2 2 3" xfId="33588"/>
    <cellStyle name="Normal 4 2 2 2 2 4 2 2 3 2" xfId="33589"/>
    <cellStyle name="Normal 4 2 2 2 2 4 2 2 4" xfId="33590"/>
    <cellStyle name="Normal 4 2 2 2 2 4 2 2 5" xfId="33591"/>
    <cellStyle name="Normal 4 2 2 2 2 4 2 3" xfId="33592"/>
    <cellStyle name="Normal 4 2 2 2 2 4 2 4" xfId="33593"/>
    <cellStyle name="Normal 4 2 2 2 2 4 2 5" xfId="33594"/>
    <cellStyle name="Normal 4 2 2 2 2 4 2 6" xfId="33595"/>
    <cellStyle name="Normal 4 2 2 2 2 4 2 6 2" xfId="33596"/>
    <cellStyle name="Normal 4 2 2 2 2 4 2 7" xfId="33597"/>
    <cellStyle name="Normal 4 2 2 2 2 4 2 8" xfId="33598"/>
    <cellStyle name="Normal 4 2 2 2 2 4 2 9" xfId="33599"/>
    <cellStyle name="Normal 4 2 2 2 2 4 3" xfId="33600"/>
    <cellStyle name="Normal 4 2 2 2 2 4 3 2" xfId="33601"/>
    <cellStyle name="Normal 4 2 2 2 2 4 3 2 2" xfId="33602"/>
    <cellStyle name="Normal 4 2 2 2 2 4 3 2 2 2" xfId="33603"/>
    <cellStyle name="Normal 4 2 2 2 2 4 3 2 3" xfId="33604"/>
    <cellStyle name="Normal 4 2 2 2 2 4 3 2 4" xfId="33605"/>
    <cellStyle name="Normal 4 2 2 2 2 4 3 2 5" xfId="33606"/>
    <cellStyle name="Normal 4 2 2 2 2 4 3 3" xfId="33607"/>
    <cellStyle name="Normal 4 2 2 2 2 4 3 3 2" xfId="33608"/>
    <cellStyle name="Normal 4 2 2 2 2 4 3 4" xfId="33609"/>
    <cellStyle name="Normal 4 2 2 2 2 4 3 5" xfId="33610"/>
    <cellStyle name="Normal 4 2 2 2 2 4 4" xfId="33611"/>
    <cellStyle name="Normal 4 2 2 2 2 4 5" xfId="33612"/>
    <cellStyle name="Normal 4 2 2 2 2 4 6" xfId="33613"/>
    <cellStyle name="Normal 4 2 2 2 2 4 6 2" xfId="33614"/>
    <cellStyle name="Normal 4 2 2 2 2 4 7" xfId="33615"/>
    <cellStyle name="Normal 4 2 2 2 2 4 8" xfId="33616"/>
    <cellStyle name="Normal 4 2 2 2 2 4 9" xfId="33617"/>
    <cellStyle name="Normal 4 2 2 2 2 5" xfId="33618"/>
    <cellStyle name="Normal 4 2 2 2 2 5 2" xfId="33619"/>
    <cellStyle name="Normal 4 2 2 2 2 5 3" xfId="33620"/>
    <cellStyle name="Normal 4 2 2 2 2 6" xfId="33621"/>
    <cellStyle name="Normal 4 2 2 2 2 6 2" xfId="33622"/>
    <cellStyle name="Normal 4 2 2 2 2 6 3" xfId="33623"/>
    <cellStyle name="Normal 4 2 2 2 2 7" xfId="33624"/>
    <cellStyle name="Normal 4 2 2 2 2 7 2" xfId="33625"/>
    <cellStyle name="Normal 4 2 2 2 2 7 3" xfId="33626"/>
    <cellStyle name="Normal 4 2 2 2 2 8" xfId="33627"/>
    <cellStyle name="Normal 4 2 2 2 2 8 2" xfId="33628"/>
    <cellStyle name="Normal 4 2 2 2 2 8 3" xfId="33629"/>
    <cellStyle name="Normal 4 2 2 2 2 9" xfId="33630"/>
    <cellStyle name="Normal 4 2 2 2 2 9 2" xfId="33631"/>
    <cellStyle name="Normal 4 2 2 2 2 9 2 2" xfId="33632"/>
    <cellStyle name="Normal 4 2 2 2 2 9 2 2 2" xfId="33633"/>
    <cellStyle name="Normal 4 2 2 2 2 9 2 3" xfId="33634"/>
    <cellStyle name="Normal 4 2 2 2 2 9 2 4" xfId="33635"/>
    <cellStyle name="Normal 4 2 2 2 2 9 2 5" xfId="33636"/>
    <cellStyle name="Normal 4 2 2 2 2 9 3" xfId="33637"/>
    <cellStyle name="Normal 4 2 2 2 2 9 3 2" xfId="33638"/>
    <cellStyle name="Normal 4 2 2 2 2 9 4" xfId="33639"/>
    <cellStyle name="Normal 4 2 2 2 2 9 5" xfId="33640"/>
    <cellStyle name="Normal 4 2 2 2 3" xfId="33641"/>
    <cellStyle name="Normal 4 2 2 2 3 2" xfId="33642"/>
    <cellStyle name="Normal 4 2 2 2 3 3" xfId="33643"/>
    <cellStyle name="Normal 4 2 2 2 4" xfId="33644"/>
    <cellStyle name="Normal 4 2 2 2 4 10" xfId="33645"/>
    <cellStyle name="Normal 4 2 2 2 4 11" xfId="33646"/>
    <cellStyle name="Normal 4 2 2 2 4 12" xfId="33647"/>
    <cellStyle name="Normal 4 2 2 2 4 12 2" xfId="33648"/>
    <cellStyle name="Normal 4 2 2 2 4 13" xfId="33649"/>
    <cellStyle name="Normal 4 2 2 2 4 14" xfId="33650"/>
    <cellStyle name="Normal 4 2 2 2 4 15" xfId="33651"/>
    <cellStyle name="Normal 4 2 2 2 4 2" xfId="33652"/>
    <cellStyle name="Normal 4 2 2 2 4 2 2" xfId="33653"/>
    <cellStyle name="Normal 4 2 2 2 4 2 2 2" xfId="33654"/>
    <cellStyle name="Normal 4 2 2 2 4 2 2 2 2" xfId="33655"/>
    <cellStyle name="Normal 4 2 2 2 4 2 2 2 2 2" xfId="33656"/>
    <cellStyle name="Normal 4 2 2 2 4 2 2 2 2 2 2" xfId="33657"/>
    <cellStyle name="Normal 4 2 2 2 4 2 2 2 2 3" xfId="33658"/>
    <cellStyle name="Normal 4 2 2 2 4 2 2 2 2 4" xfId="33659"/>
    <cellStyle name="Normal 4 2 2 2 4 2 2 2 2 5" xfId="33660"/>
    <cellStyle name="Normal 4 2 2 2 4 2 2 2 3" xfId="33661"/>
    <cellStyle name="Normal 4 2 2 2 4 2 2 2 3 2" xfId="33662"/>
    <cellStyle name="Normal 4 2 2 2 4 2 2 2 4" xfId="33663"/>
    <cellStyle name="Normal 4 2 2 2 4 2 2 2 5" xfId="33664"/>
    <cellStyle name="Normal 4 2 2 2 4 2 2 3" xfId="33665"/>
    <cellStyle name="Normal 4 2 2 2 4 2 2 4" xfId="33666"/>
    <cellStyle name="Normal 4 2 2 2 4 2 2 5" xfId="33667"/>
    <cellStyle name="Normal 4 2 2 2 4 2 2 6" xfId="33668"/>
    <cellStyle name="Normal 4 2 2 2 4 2 2 6 2" xfId="33669"/>
    <cellStyle name="Normal 4 2 2 2 4 2 2 7" xfId="33670"/>
    <cellStyle name="Normal 4 2 2 2 4 2 2 8" xfId="33671"/>
    <cellStyle name="Normal 4 2 2 2 4 2 2 9" xfId="33672"/>
    <cellStyle name="Normal 4 2 2 2 4 2 3" xfId="33673"/>
    <cellStyle name="Normal 4 2 2 2 4 2 3 2" xfId="33674"/>
    <cellStyle name="Normal 4 2 2 2 4 2 3 2 2" xfId="33675"/>
    <cellStyle name="Normal 4 2 2 2 4 2 3 2 2 2" xfId="33676"/>
    <cellStyle name="Normal 4 2 2 2 4 2 3 2 3" xfId="33677"/>
    <cellStyle name="Normal 4 2 2 2 4 2 3 2 4" xfId="33678"/>
    <cellStyle name="Normal 4 2 2 2 4 2 3 2 5" xfId="33679"/>
    <cellStyle name="Normal 4 2 2 2 4 2 3 3" xfId="33680"/>
    <cellStyle name="Normal 4 2 2 2 4 2 3 3 2" xfId="33681"/>
    <cellStyle name="Normal 4 2 2 2 4 2 3 4" xfId="33682"/>
    <cellStyle name="Normal 4 2 2 2 4 2 3 5" xfId="33683"/>
    <cellStyle name="Normal 4 2 2 2 4 2 4" xfId="33684"/>
    <cellStyle name="Normal 4 2 2 2 4 2 5" xfId="33685"/>
    <cellStyle name="Normal 4 2 2 2 4 2 6" xfId="33686"/>
    <cellStyle name="Normal 4 2 2 2 4 2 6 2" xfId="33687"/>
    <cellStyle name="Normal 4 2 2 2 4 2 7" xfId="33688"/>
    <cellStyle name="Normal 4 2 2 2 4 2 8" xfId="33689"/>
    <cellStyle name="Normal 4 2 2 2 4 2 9" xfId="33690"/>
    <cellStyle name="Normal 4 2 2 2 4 3" xfId="33691"/>
    <cellStyle name="Normal 4 2 2 2 4 3 2" xfId="33692"/>
    <cellStyle name="Normal 4 2 2 2 4 3 3" xfId="33693"/>
    <cellStyle name="Normal 4 2 2 2 4 4" xfId="33694"/>
    <cellStyle name="Normal 4 2 2 2 4 4 2" xfId="33695"/>
    <cellStyle name="Normal 4 2 2 2 4 4 3" xfId="33696"/>
    <cellStyle name="Normal 4 2 2 2 4 5" xfId="33697"/>
    <cellStyle name="Normal 4 2 2 2 4 5 2" xfId="33698"/>
    <cellStyle name="Normal 4 2 2 2 4 5 3" xfId="33699"/>
    <cellStyle name="Normal 4 2 2 2 4 6" xfId="33700"/>
    <cellStyle name="Normal 4 2 2 2 4 6 2" xfId="33701"/>
    <cellStyle name="Normal 4 2 2 2 4 6 3" xfId="33702"/>
    <cellStyle name="Normal 4 2 2 2 4 7" xfId="33703"/>
    <cellStyle name="Normal 4 2 2 2 4 7 2" xfId="33704"/>
    <cellStyle name="Normal 4 2 2 2 4 7 3" xfId="33705"/>
    <cellStyle name="Normal 4 2 2 2 4 8" xfId="33706"/>
    <cellStyle name="Normal 4 2 2 2 4 8 2" xfId="33707"/>
    <cellStyle name="Normal 4 2 2 2 4 8 2 2" xfId="33708"/>
    <cellStyle name="Normal 4 2 2 2 4 8 2 2 2" xfId="33709"/>
    <cellStyle name="Normal 4 2 2 2 4 8 2 3" xfId="33710"/>
    <cellStyle name="Normal 4 2 2 2 4 8 2 4" xfId="33711"/>
    <cellStyle name="Normal 4 2 2 2 4 8 2 5" xfId="33712"/>
    <cellStyle name="Normal 4 2 2 2 4 8 3" xfId="33713"/>
    <cellStyle name="Normal 4 2 2 2 4 8 3 2" xfId="33714"/>
    <cellStyle name="Normal 4 2 2 2 4 8 4" xfId="33715"/>
    <cellStyle name="Normal 4 2 2 2 4 8 5" xfId="33716"/>
    <cellStyle name="Normal 4 2 2 2 4 9" xfId="33717"/>
    <cellStyle name="Normal 4 2 2 2 5" xfId="33718"/>
    <cellStyle name="Normal 4 2 2 2 5 2" xfId="33719"/>
    <cellStyle name="Normal 4 2 2 2 5 3" xfId="33720"/>
    <cellStyle name="Normal 4 2 2 2 6" xfId="33721"/>
    <cellStyle name="Normal 4 2 2 2 6 2" xfId="33722"/>
    <cellStyle name="Normal 4 2 2 2 6 2 2" xfId="33723"/>
    <cellStyle name="Normal 4 2 2 2 6 2 2 2" xfId="33724"/>
    <cellStyle name="Normal 4 2 2 2 6 2 2 2 2" xfId="33725"/>
    <cellStyle name="Normal 4 2 2 2 6 2 2 2 2 2" xfId="33726"/>
    <cellStyle name="Normal 4 2 2 2 6 2 2 2 3" xfId="33727"/>
    <cellStyle name="Normal 4 2 2 2 6 2 2 2 4" xfId="33728"/>
    <cellStyle name="Normal 4 2 2 2 6 2 2 2 5" xfId="33729"/>
    <cellStyle name="Normal 4 2 2 2 6 2 2 3" xfId="33730"/>
    <cellStyle name="Normal 4 2 2 2 6 2 2 3 2" xfId="33731"/>
    <cellStyle name="Normal 4 2 2 2 6 2 2 4" xfId="33732"/>
    <cellStyle name="Normal 4 2 2 2 6 2 2 5" xfId="33733"/>
    <cellStyle name="Normal 4 2 2 2 6 2 3" xfId="33734"/>
    <cellStyle name="Normal 4 2 2 2 6 2 4" xfId="33735"/>
    <cellStyle name="Normal 4 2 2 2 6 2 5" xfId="33736"/>
    <cellStyle name="Normal 4 2 2 2 6 2 6" xfId="33737"/>
    <cellStyle name="Normal 4 2 2 2 6 2 6 2" xfId="33738"/>
    <cellStyle name="Normal 4 2 2 2 6 2 7" xfId="33739"/>
    <cellStyle name="Normal 4 2 2 2 6 2 8" xfId="33740"/>
    <cellStyle name="Normal 4 2 2 2 6 2 9" xfId="33741"/>
    <cellStyle name="Normal 4 2 2 2 6 3" xfId="33742"/>
    <cellStyle name="Normal 4 2 2 2 6 3 2" xfId="33743"/>
    <cellStyle name="Normal 4 2 2 2 6 3 2 2" xfId="33744"/>
    <cellStyle name="Normal 4 2 2 2 6 3 2 2 2" xfId="33745"/>
    <cellStyle name="Normal 4 2 2 2 6 3 2 3" xfId="33746"/>
    <cellStyle name="Normal 4 2 2 2 6 3 2 4" xfId="33747"/>
    <cellStyle name="Normal 4 2 2 2 6 3 2 5" xfId="33748"/>
    <cellStyle name="Normal 4 2 2 2 6 3 3" xfId="33749"/>
    <cellStyle name="Normal 4 2 2 2 6 3 3 2" xfId="33750"/>
    <cellStyle name="Normal 4 2 2 2 6 3 4" xfId="33751"/>
    <cellStyle name="Normal 4 2 2 2 6 3 5" xfId="33752"/>
    <cellStyle name="Normal 4 2 2 2 6 4" xfId="33753"/>
    <cellStyle name="Normal 4 2 2 2 6 5" xfId="33754"/>
    <cellStyle name="Normal 4 2 2 2 6 6" xfId="33755"/>
    <cellStyle name="Normal 4 2 2 2 6 6 2" xfId="33756"/>
    <cellStyle name="Normal 4 2 2 2 6 7" xfId="33757"/>
    <cellStyle name="Normal 4 2 2 2 6 8" xfId="33758"/>
    <cellStyle name="Normal 4 2 2 2 6 9" xfId="33759"/>
    <cellStyle name="Normal 4 2 2 2 7" xfId="33760"/>
    <cellStyle name="Normal 4 2 2 2 8" xfId="33761"/>
    <cellStyle name="Normal 4 2 2 2 9" xfId="33762"/>
    <cellStyle name="Normal 4 2 2 20" xfId="33763"/>
    <cellStyle name="Normal 4 2 2 20 2" xfId="33764"/>
    <cellStyle name="Normal 4 2 2 21" xfId="33765"/>
    <cellStyle name="Normal 4 2 2 22" xfId="33766"/>
    <cellStyle name="Normal 4 2 2 23" xfId="33767"/>
    <cellStyle name="Normal 4 2 2 3" xfId="33768"/>
    <cellStyle name="Normal 4 2 2 3 2" xfId="33769"/>
    <cellStyle name="Normal 4 2 2 3 3" xfId="33770"/>
    <cellStyle name="Normal 4 2 2 4" xfId="33771"/>
    <cellStyle name="Normal 4 2 2 4 2" xfId="33772"/>
    <cellStyle name="Normal 4 2 2 4 3" xfId="33773"/>
    <cellStyle name="Normal 4 2 2 5" xfId="33774"/>
    <cellStyle name="Normal 4 2 2 5 2" xfId="33775"/>
    <cellStyle name="Normal 4 2 2 5 3" xfId="33776"/>
    <cellStyle name="Normal 4 2 2 6" xfId="33777"/>
    <cellStyle name="Normal 4 2 2 6 2" xfId="33778"/>
    <cellStyle name="Normal 4 2 2 6 3" xfId="33779"/>
    <cellStyle name="Normal 4 2 2 7" xfId="33780"/>
    <cellStyle name="Normal 4 2 2 7 2" xfId="33781"/>
    <cellStyle name="Normal 4 2 2 7 3" xfId="33782"/>
    <cellStyle name="Normal 4 2 2 8" xfId="33783"/>
    <cellStyle name="Normal 4 2 2 8 10" xfId="33784"/>
    <cellStyle name="Normal 4 2 2 8 11" xfId="33785"/>
    <cellStyle name="Normal 4 2 2 8 12" xfId="33786"/>
    <cellStyle name="Normal 4 2 2 8 13" xfId="33787"/>
    <cellStyle name="Normal 4 2 2 8 13 2" xfId="33788"/>
    <cellStyle name="Normal 4 2 2 8 14" xfId="33789"/>
    <cellStyle name="Normal 4 2 2 8 15" xfId="33790"/>
    <cellStyle name="Normal 4 2 2 8 16" xfId="33791"/>
    <cellStyle name="Normal 4 2 2 8 2" xfId="33792"/>
    <cellStyle name="Normal 4 2 2 8 2 10" xfId="33793"/>
    <cellStyle name="Normal 4 2 2 8 2 11" xfId="33794"/>
    <cellStyle name="Normal 4 2 2 8 2 12" xfId="33795"/>
    <cellStyle name="Normal 4 2 2 8 2 13" xfId="33796"/>
    <cellStyle name="Normal 4 2 2 8 2 13 2" xfId="33797"/>
    <cellStyle name="Normal 4 2 2 8 2 14" xfId="33798"/>
    <cellStyle name="Normal 4 2 2 8 2 15" xfId="33799"/>
    <cellStyle name="Normal 4 2 2 8 2 16" xfId="33800"/>
    <cellStyle name="Normal 4 2 2 8 2 2" xfId="33801"/>
    <cellStyle name="Normal 4 2 2 8 2 2 10" xfId="33802"/>
    <cellStyle name="Normal 4 2 2 8 2 2 11" xfId="33803"/>
    <cellStyle name="Normal 4 2 2 8 2 2 12" xfId="33804"/>
    <cellStyle name="Normal 4 2 2 8 2 2 12 2" xfId="33805"/>
    <cellStyle name="Normal 4 2 2 8 2 2 13" xfId="33806"/>
    <cellStyle name="Normal 4 2 2 8 2 2 14" xfId="33807"/>
    <cellStyle name="Normal 4 2 2 8 2 2 15" xfId="33808"/>
    <cellStyle name="Normal 4 2 2 8 2 2 2" xfId="33809"/>
    <cellStyle name="Normal 4 2 2 8 2 2 2 2" xfId="33810"/>
    <cellStyle name="Normal 4 2 2 8 2 2 2 2 2" xfId="33811"/>
    <cellStyle name="Normal 4 2 2 8 2 2 2 2 2 2" xfId="33812"/>
    <cellStyle name="Normal 4 2 2 8 2 2 2 2 2 2 2" xfId="33813"/>
    <cellStyle name="Normal 4 2 2 8 2 2 2 2 2 2 2 2" xfId="33814"/>
    <cellStyle name="Normal 4 2 2 8 2 2 2 2 2 2 3" xfId="33815"/>
    <cellStyle name="Normal 4 2 2 8 2 2 2 2 2 2 4" xfId="33816"/>
    <cellStyle name="Normal 4 2 2 8 2 2 2 2 2 2 5" xfId="33817"/>
    <cellStyle name="Normal 4 2 2 8 2 2 2 2 2 3" xfId="33818"/>
    <cellStyle name="Normal 4 2 2 8 2 2 2 2 2 3 2" xfId="33819"/>
    <cellStyle name="Normal 4 2 2 8 2 2 2 2 2 4" xfId="33820"/>
    <cellStyle name="Normal 4 2 2 8 2 2 2 2 2 5" xfId="33821"/>
    <cellStyle name="Normal 4 2 2 8 2 2 2 2 3" xfId="33822"/>
    <cellStyle name="Normal 4 2 2 8 2 2 2 2 4" xfId="33823"/>
    <cellStyle name="Normal 4 2 2 8 2 2 2 2 5" xfId="33824"/>
    <cellStyle name="Normal 4 2 2 8 2 2 2 2 6" xfId="33825"/>
    <cellStyle name="Normal 4 2 2 8 2 2 2 2 6 2" xfId="33826"/>
    <cellStyle name="Normal 4 2 2 8 2 2 2 2 7" xfId="33827"/>
    <cellStyle name="Normal 4 2 2 8 2 2 2 2 8" xfId="33828"/>
    <cellStyle name="Normal 4 2 2 8 2 2 2 2 9" xfId="33829"/>
    <cellStyle name="Normal 4 2 2 8 2 2 2 3" xfId="33830"/>
    <cellStyle name="Normal 4 2 2 8 2 2 2 3 2" xfId="33831"/>
    <cellStyle name="Normal 4 2 2 8 2 2 2 3 2 2" xfId="33832"/>
    <cellStyle name="Normal 4 2 2 8 2 2 2 3 2 2 2" xfId="33833"/>
    <cellStyle name="Normal 4 2 2 8 2 2 2 3 2 3" xfId="33834"/>
    <cellStyle name="Normal 4 2 2 8 2 2 2 3 2 4" xfId="33835"/>
    <cellStyle name="Normal 4 2 2 8 2 2 2 3 2 5" xfId="33836"/>
    <cellStyle name="Normal 4 2 2 8 2 2 2 3 3" xfId="33837"/>
    <cellStyle name="Normal 4 2 2 8 2 2 2 3 3 2" xfId="33838"/>
    <cellStyle name="Normal 4 2 2 8 2 2 2 3 4" xfId="33839"/>
    <cellStyle name="Normal 4 2 2 8 2 2 2 3 5" xfId="33840"/>
    <cellStyle name="Normal 4 2 2 8 2 2 2 4" xfId="33841"/>
    <cellStyle name="Normal 4 2 2 8 2 2 2 5" xfId="33842"/>
    <cellStyle name="Normal 4 2 2 8 2 2 2 6" xfId="33843"/>
    <cellStyle name="Normal 4 2 2 8 2 2 2 6 2" xfId="33844"/>
    <cellStyle name="Normal 4 2 2 8 2 2 2 7" xfId="33845"/>
    <cellStyle name="Normal 4 2 2 8 2 2 2 8" xfId="33846"/>
    <cellStyle name="Normal 4 2 2 8 2 2 2 9" xfId="33847"/>
    <cellStyle name="Normal 4 2 2 8 2 2 3" xfId="33848"/>
    <cellStyle name="Normal 4 2 2 8 2 2 4" xfId="33849"/>
    <cellStyle name="Normal 4 2 2 8 2 2 5" xfId="33850"/>
    <cellStyle name="Normal 4 2 2 8 2 2 6" xfId="33851"/>
    <cellStyle name="Normal 4 2 2 8 2 2 7" xfId="33852"/>
    <cellStyle name="Normal 4 2 2 8 2 2 8" xfId="33853"/>
    <cellStyle name="Normal 4 2 2 8 2 2 8 2" xfId="33854"/>
    <cellStyle name="Normal 4 2 2 8 2 2 8 2 2" xfId="33855"/>
    <cellStyle name="Normal 4 2 2 8 2 2 8 2 2 2" xfId="33856"/>
    <cellStyle name="Normal 4 2 2 8 2 2 8 2 3" xfId="33857"/>
    <cellStyle name="Normal 4 2 2 8 2 2 8 2 4" xfId="33858"/>
    <cellStyle name="Normal 4 2 2 8 2 2 8 2 5" xfId="33859"/>
    <cellStyle name="Normal 4 2 2 8 2 2 8 3" xfId="33860"/>
    <cellStyle name="Normal 4 2 2 8 2 2 8 3 2" xfId="33861"/>
    <cellStyle name="Normal 4 2 2 8 2 2 8 4" xfId="33862"/>
    <cellStyle name="Normal 4 2 2 8 2 2 8 5" xfId="33863"/>
    <cellStyle name="Normal 4 2 2 8 2 2 9" xfId="33864"/>
    <cellStyle name="Normal 4 2 2 8 2 3" xfId="33865"/>
    <cellStyle name="Normal 4 2 2 8 2 4" xfId="33866"/>
    <cellStyle name="Normal 4 2 2 8 2 4 2" xfId="33867"/>
    <cellStyle name="Normal 4 2 2 8 2 4 2 2" xfId="33868"/>
    <cellStyle name="Normal 4 2 2 8 2 4 2 2 2" xfId="33869"/>
    <cellStyle name="Normal 4 2 2 8 2 4 2 2 2 2" xfId="33870"/>
    <cellStyle name="Normal 4 2 2 8 2 4 2 2 2 2 2" xfId="33871"/>
    <cellStyle name="Normal 4 2 2 8 2 4 2 2 2 3" xfId="33872"/>
    <cellStyle name="Normal 4 2 2 8 2 4 2 2 2 4" xfId="33873"/>
    <cellStyle name="Normal 4 2 2 8 2 4 2 2 2 5" xfId="33874"/>
    <cellStyle name="Normal 4 2 2 8 2 4 2 2 3" xfId="33875"/>
    <cellStyle name="Normal 4 2 2 8 2 4 2 2 3 2" xfId="33876"/>
    <cellStyle name="Normal 4 2 2 8 2 4 2 2 4" xfId="33877"/>
    <cellStyle name="Normal 4 2 2 8 2 4 2 2 5" xfId="33878"/>
    <cellStyle name="Normal 4 2 2 8 2 4 2 3" xfId="33879"/>
    <cellStyle name="Normal 4 2 2 8 2 4 2 4" xfId="33880"/>
    <cellStyle name="Normal 4 2 2 8 2 4 2 5" xfId="33881"/>
    <cellStyle name="Normal 4 2 2 8 2 4 2 6" xfId="33882"/>
    <cellStyle name="Normal 4 2 2 8 2 4 2 6 2" xfId="33883"/>
    <cellStyle name="Normal 4 2 2 8 2 4 2 7" xfId="33884"/>
    <cellStyle name="Normal 4 2 2 8 2 4 2 8" xfId="33885"/>
    <cellStyle name="Normal 4 2 2 8 2 4 2 9" xfId="33886"/>
    <cellStyle name="Normal 4 2 2 8 2 4 3" xfId="33887"/>
    <cellStyle name="Normal 4 2 2 8 2 4 3 2" xfId="33888"/>
    <cellStyle name="Normal 4 2 2 8 2 4 3 2 2" xfId="33889"/>
    <cellStyle name="Normal 4 2 2 8 2 4 3 2 2 2" xfId="33890"/>
    <cellStyle name="Normal 4 2 2 8 2 4 3 2 3" xfId="33891"/>
    <cellStyle name="Normal 4 2 2 8 2 4 3 2 4" xfId="33892"/>
    <cellStyle name="Normal 4 2 2 8 2 4 3 2 5" xfId="33893"/>
    <cellStyle name="Normal 4 2 2 8 2 4 3 3" xfId="33894"/>
    <cellStyle name="Normal 4 2 2 8 2 4 3 3 2" xfId="33895"/>
    <cellStyle name="Normal 4 2 2 8 2 4 3 4" xfId="33896"/>
    <cellStyle name="Normal 4 2 2 8 2 4 3 5" xfId="33897"/>
    <cellStyle name="Normal 4 2 2 8 2 4 4" xfId="33898"/>
    <cellStyle name="Normal 4 2 2 8 2 4 5" xfId="33899"/>
    <cellStyle name="Normal 4 2 2 8 2 4 6" xfId="33900"/>
    <cellStyle name="Normal 4 2 2 8 2 4 6 2" xfId="33901"/>
    <cellStyle name="Normal 4 2 2 8 2 4 7" xfId="33902"/>
    <cellStyle name="Normal 4 2 2 8 2 4 8" xfId="33903"/>
    <cellStyle name="Normal 4 2 2 8 2 4 9" xfId="33904"/>
    <cellStyle name="Normal 4 2 2 8 2 5" xfId="33905"/>
    <cellStyle name="Normal 4 2 2 8 2 5 2" xfId="33906"/>
    <cellStyle name="Normal 4 2 2 8 2 5 3" xfId="33907"/>
    <cellStyle name="Normal 4 2 2 8 2 6" xfId="33908"/>
    <cellStyle name="Normal 4 2 2 8 2 6 2" xfId="33909"/>
    <cellStyle name="Normal 4 2 2 8 2 6 3" xfId="33910"/>
    <cellStyle name="Normal 4 2 2 8 2 7" xfId="33911"/>
    <cellStyle name="Normal 4 2 2 8 2 7 2" xfId="33912"/>
    <cellStyle name="Normal 4 2 2 8 2 7 3" xfId="33913"/>
    <cellStyle name="Normal 4 2 2 8 2 8" xfId="33914"/>
    <cellStyle name="Normal 4 2 2 8 2 8 2" xfId="33915"/>
    <cellStyle name="Normal 4 2 2 8 2 8 3" xfId="33916"/>
    <cellStyle name="Normal 4 2 2 8 2 9" xfId="33917"/>
    <cellStyle name="Normal 4 2 2 8 2 9 2" xfId="33918"/>
    <cellStyle name="Normal 4 2 2 8 2 9 2 2" xfId="33919"/>
    <cellStyle name="Normal 4 2 2 8 2 9 2 2 2" xfId="33920"/>
    <cellStyle name="Normal 4 2 2 8 2 9 2 3" xfId="33921"/>
    <cellStyle name="Normal 4 2 2 8 2 9 2 4" xfId="33922"/>
    <cellStyle name="Normal 4 2 2 8 2 9 2 5" xfId="33923"/>
    <cellStyle name="Normal 4 2 2 8 2 9 3" xfId="33924"/>
    <cellStyle name="Normal 4 2 2 8 2 9 3 2" xfId="33925"/>
    <cellStyle name="Normal 4 2 2 8 2 9 4" xfId="33926"/>
    <cellStyle name="Normal 4 2 2 8 2 9 5" xfId="33927"/>
    <cellStyle name="Normal 4 2 2 8 3" xfId="33928"/>
    <cellStyle name="Normal 4 2 2 8 3 10" xfId="33929"/>
    <cellStyle name="Normal 4 2 2 8 3 11" xfId="33930"/>
    <cellStyle name="Normal 4 2 2 8 3 12" xfId="33931"/>
    <cellStyle name="Normal 4 2 2 8 3 12 2" xfId="33932"/>
    <cellStyle name="Normal 4 2 2 8 3 13" xfId="33933"/>
    <cellStyle name="Normal 4 2 2 8 3 14" xfId="33934"/>
    <cellStyle name="Normal 4 2 2 8 3 15" xfId="33935"/>
    <cellStyle name="Normal 4 2 2 8 3 2" xfId="33936"/>
    <cellStyle name="Normal 4 2 2 8 3 2 2" xfId="33937"/>
    <cellStyle name="Normal 4 2 2 8 3 2 2 2" xfId="33938"/>
    <cellStyle name="Normal 4 2 2 8 3 2 2 2 2" xfId="33939"/>
    <cellStyle name="Normal 4 2 2 8 3 2 2 2 2 2" xfId="33940"/>
    <cellStyle name="Normal 4 2 2 8 3 2 2 2 2 2 2" xfId="33941"/>
    <cellStyle name="Normal 4 2 2 8 3 2 2 2 2 3" xfId="33942"/>
    <cellStyle name="Normal 4 2 2 8 3 2 2 2 2 4" xfId="33943"/>
    <cellStyle name="Normal 4 2 2 8 3 2 2 2 2 5" xfId="33944"/>
    <cellStyle name="Normal 4 2 2 8 3 2 2 2 3" xfId="33945"/>
    <cellStyle name="Normal 4 2 2 8 3 2 2 2 3 2" xfId="33946"/>
    <cellStyle name="Normal 4 2 2 8 3 2 2 2 4" xfId="33947"/>
    <cellStyle name="Normal 4 2 2 8 3 2 2 2 5" xfId="33948"/>
    <cellStyle name="Normal 4 2 2 8 3 2 2 3" xfId="33949"/>
    <cellStyle name="Normal 4 2 2 8 3 2 2 4" xfId="33950"/>
    <cellStyle name="Normal 4 2 2 8 3 2 2 5" xfId="33951"/>
    <cellStyle name="Normal 4 2 2 8 3 2 2 6" xfId="33952"/>
    <cellStyle name="Normal 4 2 2 8 3 2 2 6 2" xfId="33953"/>
    <cellStyle name="Normal 4 2 2 8 3 2 2 7" xfId="33954"/>
    <cellStyle name="Normal 4 2 2 8 3 2 2 8" xfId="33955"/>
    <cellStyle name="Normal 4 2 2 8 3 2 2 9" xfId="33956"/>
    <cellStyle name="Normal 4 2 2 8 3 2 3" xfId="33957"/>
    <cellStyle name="Normal 4 2 2 8 3 2 3 2" xfId="33958"/>
    <cellStyle name="Normal 4 2 2 8 3 2 3 2 2" xfId="33959"/>
    <cellStyle name="Normal 4 2 2 8 3 2 3 2 2 2" xfId="33960"/>
    <cellStyle name="Normal 4 2 2 8 3 2 3 2 3" xfId="33961"/>
    <cellStyle name="Normal 4 2 2 8 3 2 3 2 4" xfId="33962"/>
    <cellStyle name="Normal 4 2 2 8 3 2 3 2 5" xfId="33963"/>
    <cellStyle name="Normal 4 2 2 8 3 2 3 3" xfId="33964"/>
    <cellStyle name="Normal 4 2 2 8 3 2 3 3 2" xfId="33965"/>
    <cellStyle name="Normal 4 2 2 8 3 2 3 4" xfId="33966"/>
    <cellStyle name="Normal 4 2 2 8 3 2 3 5" xfId="33967"/>
    <cellStyle name="Normal 4 2 2 8 3 2 4" xfId="33968"/>
    <cellStyle name="Normal 4 2 2 8 3 2 5" xfId="33969"/>
    <cellStyle name="Normal 4 2 2 8 3 2 6" xfId="33970"/>
    <cellStyle name="Normal 4 2 2 8 3 2 6 2" xfId="33971"/>
    <cellStyle name="Normal 4 2 2 8 3 2 7" xfId="33972"/>
    <cellStyle name="Normal 4 2 2 8 3 2 8" xfId="33973"/>
    <cellStyle name="Normal 4 2 2 8 3 2 9" xfId="33974"/>
    <cellStyle name="Normal 4 2 2 8 3 3" xfId="33975"/>
    <cellStyle name="Normal 4 2 2 8 3 3 2" xfId="33976"/>
    <cellStyle name="Normal 4 2 2 8 3 3 3" xfId="33977"/>
    <cellStyle name="Normal 4 2 2 8 3 4" xfId="33978"/>
    <cellStyle name="Normal 4 2 2 8 3 4 2" xfId="33979"/>
    <cellStyle name="Normal 4 2 2 8 3 4 3" xfId="33980"/>
    <cellStyle name="Normal 4 2 2 8 3 5" xfId="33981"/>
    <cellStyle name="Normal 4 2 2 8 3 5 2" xfId="33982"/>
    <cellStyle name="Normal 4 2 2 8 3 5 3" xfId="33983"/>
    <cellStyle name="Normal 4 2 2 8 3 6" xfId="33984"/>
    <cellStyle name="Normal 4 2 2 8 3 6 2" xfId="33985"/>
    <cellStyle name="Normal 4 2 2 8 3 6 3" xfId="33986"/>
    <cellStyle name="Normal 4 2 2 8 3 7" xfId="33987"/>
    <cellStyle name="Normal 4 2 2 8 3 7 2" xfId="33988"/>
    <cellStyle name="Normal 4 2 2 8 3 7 3" xfId="33989"/>
    <cellStyle name="Normal 4 2 2 8 3 8" xfId="33990"/>
    <cellStyle name="Normal 4 2 2 8 3 8 2" xfId="33991"/>
    <cellStyle name="Normal 4 2 2 8 3 8 2 2" xfId="33992"/>
    <cellStyle name="Normal 4 2 2 8 3 8 2 2 2" xfId="33993"/>
    <cellStyle name="Normal 4 2 2 8 3 8 2 3" xfId="33994"/>
    <cellStyle name="Normal 4 2 2 8 3 8 2 4" xfId="33995"/>
    <cellStyle name="Normal 4 2 2 8 3 8 2 5" xfId="33996"/>
    <cellStyle name="Normal 4 2 2 8 3 8 3" xfId="33997"/>
    <cellStyle name="Normal 4 2 2 8 3 8 3 2" xfId="33998"/>
    <cellStyle name="Normal 4 2 2 8 3 8 4" xfId="33999"/>
    <cellStyle name="Normal 4 2 2 8 3 8 5" xfId="34000"/>
    <cellStyle name="Normal 4 2 2 8 3 9" xfId="34001"/>
    <cellStyle name="Normal 4 2 2 8 4" xfId="34002"/>
    <cellStyle name="Normal 4 2 2 8 4 2" xfId="34003"/>
    <cellStyle name="Normal 4 2 2 8 4 2 2" xfId="34004"/>
    <cellStyle name="Normal 4 2 2 8 4 2 2 2" xfId="34005"/>
    <cellStyle name="Normal 4 2 2 8 4 2 2 2 2" xfId="34006"/>
    <cellStyle name="Normal 4 2 2 8 4 2 2 2 2 2" xfId="34007"/>
    <cellStyle name="Normal 4 2 2 8 4 2 2 2 3" xfId="34008"/>
    <cellStyle name="Normal 4 2 2 8 4 2 2 2 4" xfId="34009"/>
    <cellStyle name="Normal 4 2 2 8 4 2 2 2 5" xfId="34010"/>
    <cellStyle name="Normal 4 2 2 8 4 2 2 3" xfId="34011"/>
    <cellStyle name="Normal 4 2 2 8 4 2 2 3 2" xfId="34012"/>
    <cellStyle name="Normal 4 2 2 8 4 2 2 4" xfId="34013"/>
    <cellStyle name="Normal 4 2 2 8 4 2 2 5" xfId="34014"/>
    <cellStyle name="Normal 4 2 2 8 4 2 3" xfId="34015"/>
    <cellStyle name="Normal 4 2 2 8 4 2 4" xfId="34016"/>
    <cellStyle name="Normal 4 2 2 8 4 2 5" xfId="34017"/>
    <cellStyle name="Normal 4 2 2 8 4 2 6" xfId="34018"/>
    <cellStyle name="Normal 4 2 2 8 4 2 6 2" xfId="34019"/>
    <cellStyle name="Normal 4 2 2 8 4 2 7" xfId="34020"/>
    <cellStyle name="Normal 4 2 2 8 4 2 8" xfId="34021"/>
    <cellStyle name="Normal 4 2 2 8 4 2 9" xfId="34022"/>
    <cellStyle name="Normal 4 2 2 8 4 3" xfId="34023"/>
    <cellStyle name="Normal 4 2 2 8 4 3 2" xfId="34024"/>
    <cellStyle name="Normal 4 2 2 8 4 3 2 2" xfId="34025"/>
    <cellStyle name="Normal 4 2 2 8 4 3 2 2 2" xfId="34026"/>
    <cellStyle name="Normal 4 2 2 8 4 3 2 3" xfId="34027"/>
    <cellStyle name="Normal 4 2 2 8 4 3 2 4" xfId="34028"/>
    <cellStyle name="Normal 4 2 2 8 4 3 2 5" xfId="34029"/>
    <cellStyle name="Normal 4 2 2 8 4 3 3" xfId="34030"/>
    <cellStyle name="Normal 4 2 2 8 4 3 3 2" xfId="34031"/>
    <cellStyle name="Normal 4 2 2 8 4 3 4" xfId="34032"/>
    <cellStyle name="Normal 4 2 2 8 4 3 5" xfId="34033"/>
    <cellStyle name="Normal 4 2 2 8 4 4" xfId="34034"/>
    <cellStyle name="Normal 4 2 2 8 4 5" xfId="34035"/>
    <cellStyle name="Normal 4 2 2 8 4 6" xfId="34036"/>
    <cellStyle name="Normal 4 2 2 8 4 6 2" xfId="34037"/>
    <cellStyle name="Normal 4 2 2 8 4 7" xfId="34038"/>
    <cellStyle name="Normal 4 2 2 8 4 8" xfId="34039"/>
    <cellStyle name="Normal 4 2 2 8 4 9" xfId="34040"/>
    <cellStyle name="Normal 4 2 2 8 5" xfId="34041"/>
    <cellStyle name="Normal 4 2 2 8 6" xfId="34042"/>
    <cellStyle name="Normal 4 2 2 8 7" xfId="34043"/>
    <cellStyle name="Normal 4 2 2 8 8" xfId="34044"/>
    <cellStyle name="Normal 4 2 2 8 9" xfId="34045"/>
    <cellStyle name="Normal 4 2 2 8 9 2" xfId="34046"/>
    <cellStyle name="Normal 4 2 2 8 9 2 2" xfId="34047"/>
    <cellStyle name="Normal 4 2 2 8 9 2 2 2" xfId="34048"/>
    <cellStyle name="Normal 4 2 2 8 9 2 3" xfId="34049"/>
    <cellStyle name="Normal 4 2 2 8 9 2 4" xfId="34050"/>
    <cellStyle name="Normal 4 2 2 8 9 2 5" xfId="34051"/>
    <cellStyle name="Normal 4 2 2 8 9 3" xfId="34052"/>
    <cellStyle name="Normal 4 2 2 8 9 3 2" xfId="34053"/>
    <cellStyle name="Normal 4 2 2 8 9 4" xfId="34054"/>
    <cellStyle name="Normal 4 2 2 8 9 5" xfId="34055"/>
    <cellStyle name="Normal 4 2 2 9" xfId="34056"/>
    <cellStyle name="Normal 4 2 2 9 10" xfId="34057"/>
    <cellStyle name="Normal 4 2 2 9 11" xfId="34058"/>
    <cellStyle name="Normal 4 2 2 9 12" xfId="34059"/>
    <cellStyle name="Normal 4 2 2 9 12 2" xfId="34060"/>
    <cellStyle name="Normal 4 2 2 9 13" xfId="34061"/>
    <cellStyle name="Normal 4 2 2 9 14" xfId="34062"/>
    <cellStyle name="Normal 4 2 2 9 15" xfId="34063"/>
    <cellStyle name="Normal 4 2 2 9 2" xfId="34064"/>
    <cellStyle name="Normal 4 2 2 9 2 2" xfId="34065"/>
    <cellStyle name="Normal 4 2 2 9 2 2 2" xfId="34066"/>
    <cellStyle name="Normal 4 2 2 9 2 2 2 2" xfId="34067"/>
    <cellStyle name="Normal 4 2 2 9 2 2 2 2 2" xfId="34068"/>
    <cellStyle name="Normal 4 2 2 9 2 2 2 2 2 2" xfId="34069"/>
    <cellStyle name="Normal 4 2 2 9 2 2 2 2 3" xfId="34070"/>
    <cellStyle name="Normal 4 2 2 9 2 2 2 2 4" xfId="34071"/>
    <cellStyle name="Normal 4 2 2 9 2 2 2 2 5" xfId="34072"/>
    <cellStyle name="Normal 4 2 2 9 2 2 2 3" xfId="34073"/>
    <cellStyle name="Normal 4 2 2 9 2 2 2 3 2" xfId="34074"/>
    <cellStyle name="Normal 4 2 2 9 2 2 2 4" xfId="34075"/>
    <cellStyle name="Normal 4 2 2 9 2 2 2 5" xfId="34076"/>
    <cellStyle name="Normal 4 2 2 9 2 2 3" xfId="34077"/>
    <cellStyle name="Normal 4 2 2 9 2 2 4" xfId="34078"/>
    <cellStyle name="Normal 4 2 2 9 2 2 5" xfId="34079"/>
    <cellStyle name="Normal 4 2 2 9 2 2 6" xfId="34080"/>
    <cellStyle name="Normal 4 2 2 9 2 2 6 2" xfId="34081"/>
    <cellStyle name="Normal 4 2 2 9 2 2 7" xfId="34082"/>
    <cellStyle name="Normal 4 2 2 9 2 2 8" xfId="34083"/>
    <cellStyle name="Normal 4 2 2 9 2 2 9" xfId="34084"/>
    <cellStyle name="Normal 4 2 2 9 2 3" xfId="34085"/>
    <cellStyle name="Normal 4 2 2 9 2 3 2" xfId="34086"/>
    <cellStyle name="Normal 4 2 2 9 2 3 2 2" xfId="34087"/>
    <cellStyle name="Normal 4 2 2 9 2 3 2 2 2" xfId="34088"/>
    <cellStyle name="Normal 4 2 2 9 2 3 2 3" xfId="34089"/>
    <cellStyle name="Normal 4 2 2 9 2 3 2 4" xfId="34090"/>
    <cellStyle name="Normal 4 2 2 9 2 3 2 5" xfId="34091"/>
    <cellStyle name="Normal 4 2 2 9 2 3 3" xfId="34092"/>
    <cellStyle name="Normal 4 2 2 9 2 3 3 2" xfId="34093"/>
    <cellStyle name="Normal 4 2 2 9 2 3 4" xfId="34094"/>
    <cellStyle name="Normal 4 2 2 9 2 3 5" xfId="34095"/>
    <cellStyle name="Normal 4 2 2 9 2 4" xfId="34096"/>
    <cellStyle name="Normal 4 2 2 9 2 5" xfId="34097"/>
    <cellStyle name="Normal 4 2 2 9 2 6" xfId="34098"/>
    <cellStyle name="Normal 4 2 2 9 2 6 2" xfId="34099"/>
    <cellStyle name="Normal 4 2 2 9 2 7" xfId="34100"/>
    <cellStyle name="Normal 4 2 2 9 2 8" xfId="34101"/>
    <cellStyle name="Normal 4 2 2 9 2 9" xfId="34102"/>
    <cellStyle name="Normal 4 2 2 9 3" xfId="34103"/>
    <cellStyle name="Normal 4 2 2 9 4" xfId="34104"/>
    <cellStyle name="Normal 4 2 2 9 5" xfId="34105"/>
    <cellStyle name="Normal 4 2 2 9 6" xfId="34106"/>
    <cellStyle name="Normal 4 2 2 9 7" xfId="34107"/>
    <cellStyle name="Normal 4 2 2 9 8" xfId="34108"/>
    <cellStyle name="Normal 4 2 2 9 8 2" xfId="34109"/>
    <cellStyle name="Normal 4 2 2 9 8 2 2" xfId="34110"/>
    <cellStyle name="Normal 4 2 2 9 8 2 2 2" xfId="34111"/>
    <cellStyle name="Normal 4 2 2 9 8 2 3" xfId="34112"/>
    <cellStyle name="Normal 4 2 2 9 8 2 4" xfId="34113"/>
    <cellStyle name="Normal 4 2 2 9 8 2 5" xfId="34114"/>
    <cellStyle name="Normal 4 2 2 9 8 3" xfId="34115"/>
    <cellStyle name="Normal 4 2 2 9 8 3 2" xfId="34116"/>
    <cellStyle name="Normal 4 2 2 9 8 4" xfId="34117"/>
    <cellStyle name="Normal 4 2 2 9 8 5" xfId="34118"/>
    <cellStyle name="Normal 4 2 2 9 9" xfId="34119"/>
    <cellStyle name="Normal 4 2 20" xfId="34120"/>
    <cellStyle name="Normal 4 2 21" xfId="34121"/>
    <cellStyle name="Normal 4 2 22" xfId="34122"/>
    <cellStyle name="Normal 4 2 23" xfId="34123"/>
    <cellStyle name="Normal 4 2 24" xfId="34124"/>
    <cellStyle name="Normal 4 2 25" xfId="34125"/>
    <cellStyle name="Normal 4 2 26" xfId="34126"/>
    <cellStyle name="Normal 4 2 27" xfId="34127"/>
    <cellStyle name="Normal 4 2 28" xfId="34128"/>
    <cellStyle name="Normal 4 2 29" xfId="34129"/>
    <cellStyle name="Normal 4 2 3" xfId="34130"/>
    <cellStyle name="Normal 4 2 3 2" xfId="34131"/>
    <cellStyle name="Normal 4 2 3 2 2" xfId="34132"/>
    <cellStyle name="Normal 4 2 3 2 3" xfId="34133"/>
    <cellStyle name="Normal 4 2 3 3" xfId="34134"/>
    <cellStyle name="Normal 4 2 3 3 2" xfId="34135"/>
    <cellStyle name="Normal 4 2 3 3 3" xfId="34136"/>
    <cellStyle name="Normal 4 2 3 4" xfId="34137"/>
    <cellStyle name="Normal 4 2 3 5" xfId="34138"/>
    <cellStyle name="Normal 4 2 30" xfId="34139"/>
    <cellStyle name="Normal 4 2 31" xfId="34140"/>
    <cellStyle name="Normal 4 2 32" xfId="34141"/>
    <cellStyle name="Normal 4 2 33" xfId="34142"/>
    <cellStyle name="Normal 4 2 33 10" xfId="34143"/>
    <cellStyle name="Normal 4 2 33 11" xfId="34144"/>
    <cellStyle name="Normal 4 2 33 12" xfId="34145"/>
    <cellStyle name="Normal 4 2 33 13" xfId="34146"/>
    <cellStyle name="Normal 4 2 33 13 2" xfId="34147"/>
    <cellStyle name="Normal 4 2 33 14" xfId="34148"/>
    <cellStyle name="Normal 4 2 33 15" xfId="34149"/>
    <cellStyle name="Normal 4 2 33 16" xfId="34150"/>
    <cellStyle name="Normal 4 2 33 2" xfId="34151"/>
    <cellStyle name="Normal 4 2 33 2 10" xfId="34152"/>
    <cellStyle name="Normal 4 2 33 2 11" xfId="34153"/>
    <cellStyle name="Normal 4 2 33 2 12" xfId="34154"/>
    <cellStyle name="Normal 4 2 33 2 13" xfId="34155"/>
    <cellStyle name="Normal 4 2 33 2 13 2" xfId="34156"/>
    <cellStyle name="Normal 4 2 33 2 14" xfId="34157"/>
    <cellStyle name="Normal 4 2 33 2 15" xfId="34158"/>
    <cellStyle name="Normal 4 2 33 2 16" xfId="34159"/>
    <cellStyle name="Normal 4 2 33 2 2" xfId="34160"/>
    <cellStyle name="Normal 4 2 33 2 2 10" xfId="34161"/>
    <cellStyle name="Normal 4 2 33 2 2 11" xfId="34162"/>
    <cellStyle name="Normal 4 2 33 2 2 12" xfId="34163"/>
    <cellStyle name="Normal 4 2 33 2 2 12 2" xfId="34164"/>
    <cellStyle name="Normal 4 2 33 2 2 13" xfId="34165"/>
    <cellStyle name="Normal 4 2 33 2 2 14" xfId="34166"/>
    <cellStyle name="Normal 4 2 33 2 2 15" xfId="34167"/>
    <cellStyle name="Normal 4 2 33 2 2 2" xfId="34168"/>
    <cellStyle name="Normal 4 2 33 2 2 2 2" xfId="34169"/>
    <cellStyle name="Normal 4 2 33 2 2 2 2 2" xfId="34170"/>
    <cellStyle name="Normal 4 2 33 2 2 2 2 2 2" xfId="34171"/>
    <cellStyle name="Normal 4 2 33 2 2 2 2 2 2 2" xfId="34172"/>
    <cellStyle name="Normal 4 2 33 2 2 2 2 2 2 2 2" xfId="34173"/>
    <cellStyle name="Normal 4 2 33 2 2 2 2 2 2 3" xfId="34174"/>
    <cellStyle name="Normal 4 2 33 2 2 2 2 2 2 4" xfId="34175"/>
    <cellStyle name="Normal 4 2 33 2 2 2 2 2 2 5" xfId="34176"/>
    <cellStyle name="Normal 4 2 33 2 2 2 2 2 3" xfId="34177"/>
    <cellStyle name="Normal 4 2 33 2 2 2 2 2 3 2" xfId="34178"/>
    <cellStyle name="Normal 4 2 33 2 2 2 2 2 4" xfId="34179"/>
    <cellStyle name="Normal 4 2 33 2 2 2 2 2 5" xfId="34180"/>
    <cellStyle name="Normal 4 2 33 2 2 2 2 3" xfId="34181"/>
    <cellStyle name="Normal 4 2 33 2 2 2 2 4" xfId="34182"/>
    <cellStyle name="Normal 4 2 33 2 2 2 2 5" xfId="34183"/>
    <cellStyle name="Normal 4 2 33 2 2 2 2 6" xfId="34184"/>
    <cellStyle name="Normal 4 2 33 2 2 2 2 6 2" xfId="34185"/>
    <cellStyle name="Normal 4 2 33 2 2 2 2 7" xfId="34186"/>
    <cellStyle name="Normal 4 2 33 2 2 2 2 8" xfId="34187"/>
    <cellStyle name="Normal 4 2 33 2 2 2 2 9" xfId="34188"/>
    <cellStyle name="Normal 4 2 33 2 2 2 3" xfId="34189"/>
    <cellStyle name="Normal 4 2 33 2 2 2 3 2" xfId="34190"/>
    <cellStyle name="Normal 4 2 33 2 2 2 3 2 2" xfId="34191"/>
    <cellStyle name="Normal 4 2 33 2 2 2 3 2 2 2" xfId="34192"/>
    <cellStyle name="Normal 4 2 33 2 2 2 3 2 3" xfId="34193"/>
    <cellStyle name="Normal 4 2 33 2 2 2 3 2 4" xfId="34194"/>
    <cellStyle name="Normal 4 2 33 2 2 2 3 2 5" xfId="34195"/>
    <cellStyle name="Normal 4 2 33 2 2 2 3 3" xfId="34196"/>
    <cellStyle name="Normal 4 2 33 2 2 2 3 3 2" xfId="34197"/>
    <cellStyle name="Normal 4 2 33 2 2 2 3 4" xfId="34198"/>
    <cellStyle name="Normal 4 2 33 2 2 2 3 5" xfId="34199"/>
    <cellStyle name="Normal 4 2 33 2 2 2 4" xfId="34200"/>
    <cellStyle name="Normal 4 2 33 2 2 2 5" xfId="34201"/>
    <cellStyle name="Normal 4 2 33 2 2 2 6" xfId="34202"/>
    <cellStyle name="Normal 4 2 33 2 2 2 6 2" xfId="34203"/>
    <cellStyle name="Normal 4 2 33 2 2 2 7" xfId="34204"/>
    <cellStyle name="Normal 4 2 33 2 2 2 8" xfId="34205"/>
    <cellStyle name="Normal 4 2 33 2 2 2 9" xfId="34206"/>
    <cellStyle name="Normal 4 2 33 2 2 3" xfId="34207"/>
    <cellStyle name="Normal 4 2 33 2 2 3 2" xfId="34208"/>
    <cellStyle name="Normal 4 2 33 2 2 3 3" xfId="34209"/>
    <cellStyle name="Normal 4 2 33 2 2 4" xfId="34210"/>
    <cellStyle name="Normal 4 2 33 2 2 4 2" xfId="34211"/>
    <cellStyle name="Normal 4 2 33 2 2 4 3" xfId="34212"/>
    <cellStyle name="Normal 4 2 33 2 2 5" xfId="34213"/>
    <cellStyle name="Normal 4 2 33 2 2 5 2" xfId="34214"/>
    <cellStyle name="Normal 4 2 33 2 2 5 3" xfId="34215"/>
    <cellStyle name="Normal 4 2 33 2 2 6" xfId="34216"/>
    <cellStyle name="Normal 4 2 33 2 2 6 2" xfId="34217"/>
    <cellStyle name="Normal 4 2 33 2 2 6 3" xfId="34218"/>
    <cellStyle name="Normal 4 2 33 2 2 7" xfId="34219"/>
    <cellStyle name="Normal 4 2 33 2 2 7 2" xfId="34220"/>
    <cellStyle name="Normal 4 2 33 2 2 7 3" xfId="34221"/>
    <cellStyle name="Normal 4 2 33 2 2 8" xfId="34222"/>
    <cellStyle name="Normal 4 2 33 2 2 8 2" xfId="34223"/>
    <cellStyle name="Normal 4 2 33 2 2 8 2 2" xfId="34224"/>
    <cellStyle name="Normal 4 2 33 2 2 8 2 2 2" xfId="34225"/>
    <cellStyle name="Normal 4 2 33 2 2 8 2 3" xfId="34226"/>
    <cellStyle name="Normal 4 2 33 2 2 8 2 4" xfId="34227"/>
    <cellStyle name="Normal 4 2 33 2 2 8 2 5" xfId="34228"/>
    <cellStyle name="Normal 4 2 33 2 2 8 3" xfId="34229"/>
    <cellStyle name="Normal 4 2 33 2 2 8 3 2" xfId="34230"/>
    <cellStyle name="Normal 4 2 33 2 2 8 4" xfId="34231"/>
    <cellStyle name="Normal 4 2 33 2 2 8 5" xfId="34232"/>
    <cellStyle name="Normal 4 2 33 2 2 9" xfId="34233"/>
    <cellStyle name="Normal 4 2 33 2 3" xfId="34234"/>
    <cellStyle name="Normal 4 2 33 2 3 2" xfId="34235"/>
    <cellStyle name="Normal 4 2 33 2 3 3" xfId="34236"/>
    <cellStyle name="Normal 4 2 33 2 4" xfId="34237"/>
    <cellStyle name="Normal 4 2 33 2 4 2" xfId="34238"/>
    <cellStyle name="Normal 4 2 33 2 4 2 2" xfId="34239"/>
    <cellStyle name="Normal 4 2 33 2 4 2 2 2" xfId="34240"/>
    <cellStyle name="Normal 4 2 33 2 4 2 2 2 2" xfId="34241"/>
    <cellStyle name="Normal 4 2 33 2 4 2 2 2 2 2" xfId="34242"/>
    <cellStyle name="Normal 4 2 33 2 4 2 2 2 3" xfId="34243"/>
    <cellStyle name="Normal 4 2 33 2 4 2 2 2 4" xfId="34244"/>
    <cellStyle name="Normal 4 2 33 2 4 2 2 2 5" xfId="34245"/>
    <cellStyle name="Normal 4 2 33 2 4 2 2 3" xfId="34246"/>
    <cellStyle name="Normal 4 2 33 2 4 2 2 3 2" xfId="34247"/>
    <cellStyle name="Normal 4 2 33 2 4 2 2 4" xfId="34248"/>
    <cellStyle name="Normal 4 2 33 2 4 2 2 5" xfId="34249"/>
    <cellStyle name="Normal 4 2 33 2 4 2 3" xfId="34250"/>
    <cellStyle name="Normal 4 2 33 2 4 2 4" xfId="34251"/>
    <cellStyle name="Normal 4 2 33 2 4 2 5" xfId="34252"/>
    <cellStyle name="Normal 4 2 33 2 4 2 6" xfId="34253"/>
    <cellStyle name="Normal 4 2 33 2 4 2 6 2" xfId="34254"/>
    <cellStyle name="Normal 4 2 33 2 4 2 7" xfId="34255"/>
    <cellStyle name="Normal 4 2 33 2 4 2 8" xfId="34256"/>
    <cellStyle name="Normal 4 2 33 2 4 2 9" xfId="34257"/>
    <cellStyle name="Normal 4 2 33 2 4 3" xfId="34258"/>
    <cellStyle name="Normal 4 2 33 2 4 3 2" xfId="34259"/>
    <cellStyle name="Normal 4 2 33 2 4 3 2 2" xfId="34260"/>
    <cellStyle name="Normal 4 2 33 2 4 3 2 2 2" xfId="34261"/>
    <cellStyle name="Normal 4 2 33 2 4 3 2 3" xfId="34262"/>
    <cellStyle name="Normal 4 2 33 2 4 3 2 4" xfId="34263"/>
    <cellStyle name="Normal 4 2 33 2 4 3 2 5" xfId="34264"/>
    <cellStyle name="Normal 4 2 33 2 4 3 3" xfId="34265"/>
    <cellStyle name="Normal 4 2 33 2 4 3 3 2" xfId="34266"/>
    <cellStyle name="Normal 4 2 33 2 4 3 4" xfId="34267"/>
    <cellStyle name="Normal 4 2 33 2 4 3 5" xfId="34268"/>
    <cellStyle name="Normal 4 2 33 2 4 4" xfId="34269"/>
    <cellStyle name="Normal 4 2 33 2 4 5" xfId="34270"/>
    <cellStyle name="Normal 4 2 33 2 4 6" xfId="34271"/>
    <cellStyle name="Normal 4 2 33 2 4 6 2" xfId="34272"/>
    <cellStyle name="Normal 4 2 33 2 4 7" xfId="34273"/>
    <cellStyle name="Normal 4 2 33 2 4 8" xfId="34274"/>
    <cellStyle name="Normal 4 2 33 2 4 9" xfId="34275"/>
    <cellStyle name="Normal 4 2 33 2 5" xfId="34276"/>
    <cellStyle name="Normal 4 2 33 2 6" xfId="34277"/>
    <cellStyle name="Normal 4 2 33 2 7" xfId="34278"/>
    <cellStyle name="Normal 4 2 33 2 8" xfId="34279"/>
    <cellStyle name="Normal 4 2 33 2 9" xfId="34280"/>
    <cellStyle name="Normal 4 2 33 2 9 2" xfId="34281"/>
    <cellStyle name="Normal 4 2 33 2 9 2 2" xfId="34282"/>
    <cellStyle name="Normal 4 2 33 2 9 2 2 2" xfId="34283"/>
    <cellStyle name="Normal 4 2 33 2 9 2 3" xfId="34284"/>
    <cellStyle name="Normal 4 2 33 2 9 2 4" xfId="34285"/>
    <cellStyle name="Normal 4 2 33 2 9 2 5" xfId="34286"/>
    <cellStyle name="Normal 4 2 33 2 9 3" xfId="34287"/>
    <cellStyle name="Normal 4 2 33 2 9 3 2" xfId="34288"/>
    <cellStyle name="Normal 4 2 33 2 9 4" xfId="34289"/>
    <cellStyle name="Normal 4 2 33 2 9 5" xfId="34290"/>
    <cellStyle name="Normal 4 2 33 3" xfId="34291"/>
    <cellStyle name="Normal 4 2 33 3 10" xfId="34292"/>
    <cellStyle name="Normal 4 2 33 3 11" xfId="34293"/>
    <cellStyle name="Normal 4 2 33 3 12" xfId="34294"/>
    <cellStyle name="Normal 4 2 33 3 12 2" xfId="34295"/>
    <cellStyle name="Normal 4 2 33 3 13" xfId="34296"/>
    <cellStyle name="Normal 4 2 33 3 14" xfId="34297"/>
    <cellStyle name="Normal 4 2 33 3 15" xfId="34298"/>
    <cellStyle name="Normal 4 2 33 3 2" xfId="34299"/>
    <cellStyle name="Normal 4 2 33 3 2 2" xfId="34300"/>
    <cellStyle name="Normal 4 2 33 3 2 2 2" xfId="34301"/>
    <cellStyle name="Normal 4 2 33 3 2 2 2 2" xfId="34302"/>
    <cellStyle name="Normal 4 2 33 3 2 2 2 2 2" xfId="34303"/>
    <cellStyle name="Normal 4 2 33 3 2 2 2 2 2 2" xfId="34304"/>
    <cellStyle name="Normal 4 2 33 3 2 2 2 2 3" xfId="34305"/>
    <cellStyle name="Normal 4 2 33 3 2 2 2 2 4" xfId="34306"/>
    <cellStyle name="Normal 4 2 33 3 2 2 2 2 5" xfId="34307"/>
    <cellStyle name="Normal 4 2 33 3 2 2 2 3" xfId="34308"/>
    <cellStyle name="Normal 4 2 33 3 2 2 2 3 2" xfId="34309"/>
    <cellStyle name="Normal 4 2 33 3 2 2 2 4" xfId="34310"/>
    <cellStyle name="Normal 4 2 33 3 2 2 2 5" xfId="34311"/>
    <cellStyle name="Normal 4 2 33 3 2 2 3" xfId="34312"/>
    <cellStyle name="Normal 4 2 33 3 2 2 4" xfId="34313"/>
    <cellStyle name="Normal 4 2 33 3 2 2 5" xfId="34314"/>
    <cellStyle name="Normal 4 2 33 3 2 2 6" xfId="34315"/>
    <cellStyle name="Normal 4 2 33 3 2 2 6 2" xfId="34316"/>
    <cellStyle name="Normal 4 2 33 3 2 2 7" xfId="34317"/>
    <cellStyle name="Normal 4 2 33 3 2 2 8" xfId="34318"/>
    <cellStyle name="Normal 4 2 33 3 2 2 9" xfId="34319"/>
    <cellStyle name="Normal 4 2 33 3 2 3" xfId="34320"/>
    <cellStyle name="Normal 4 2 33 3 2 3 2" xfId="34321"/>
    <cellStyle name="Normal 4 2 33 3 2 3 2 2" xfId="34322"/>
    <cellStyle name="Normal 4 2 33 3 2 3 2 2 2" xfId="34323"/>
    <cellStyle name="Normal 4 2 33 3 2 3 2 3" xfId="34324"/>
    <cellStyle name="Normal 4 2 33 3 2 3 2 4" xfId="34325"/>
    <cellStyle name="Normal 4 2 33 3 2 3 2 5" xfId="34326"/>
    <cellStyle name="Normal 4 2 33 3 2 3 3" xfId="34327"/>
    <cellStyle name="Normal 4 2 33 3 2 3 3 2" xfId="34328"/>
    <cellStyle name="Normal 4 2 33 3 2 3 4" xfId="34329"/>
    <cellStyle name="Normal 4 2 33 3 2 3 5" xfId="34330"/>
    <cellStyle name="Normal 4 2 33 3 2 4" xfId="34331"/>
    <cellStyle name="Normal 4 2 33 3 2 5" xfId="34332"/>
    <cellStyle name="Normal 4 2 33 3 2 6" xfId="34333"/>
    <cellStyle name="Normal 4 2 33 3 2 6 2" xfId="34334"/>
    <cellStyle name="Normal 4 2 33 3 2 7" xfId="34335"/>
    <cellStyle name="Normal 4 2 33 3 2 8" xfId="34336"/>
    <cellStyle name="Normal 4 2 33 3 2 9" xfId="34337"/>
    <cellStyle name="Normal 4 2 33 3 3" xfId="34338"/>
    <cellStyle name="Normal 4 2 33 3 4" xfId="34339"/>
    <cellStyle name="Normal 4 2 33 3 5" xfId="34340"/>
    <cellStyle name="Normal 4 2 33 3 6" xfId="34341"/>
    <cellStyle name="Normal 4 2 33 3 7" xfId="34342"/>
    <cellStyle name="Normal 4 2 33 3 8" xfId="34343"/>
    <cellStyle name="Normal 4 2 33 3 8 2" xfId="34344"/>
    <cellStyle name="Normal 4 2 33 3 8 2 2" xfId="34345"/>
    <cellStyle name="Normal 4 2 33 3 8 2 2 2" xfId="34346"/>
    <cellStyle name="Normal 4 2 33 3 8 2 3" xfId="34347"/>
    <cellStyle name="Normal 4 2 33 3 8 2 4" xfId="34348"/>
    <cellStyle name="Normal 4 2 33 3 8 2 5" xfId="34349"/>
    <cellStyle name="Normal 4 2 33 3 8 3" xfId="34350"/>
    <cellStyle name="Normal 4 2 33 3 8 3 2" xfId="34351"/>
    <cellStyle name="Normal 4 2 33 3 8 4" xfId="34352"/>
    <cellStyle name="Normal 4 2 33 3 8 5" xfId="34353"/>
    <cellStyle name="Normal 4 2 33 3 9" xfId="34354"/>
    <cellStyle name="Normal 4 2 33 4" xfId="34355"/>
    <cellStyle name="Normal 4 2 33 4 2" xfId="34356"/>
    <cellStyle name="Normal 4 2 33 4 2 2" xfId="34357"/>
    <cellStyle name="Normal 4 2 33 4 2 2 2" xfId="34358"/>
    <cellStyle name="Normal 4 2 33 4 2 2 2 2" xfId="34359"/>
    <cellStyle name="Normal 4 2 33 4 2 2 2 2 2" xfId="34360"/>
    <cellStyle name="Normal 4 2 33 4 2 2 2 3" xfId="34361"/>
    <cellStyle name="Normal 4 2 33 4 2 2 2 4" xfId="34362"/>
    <cellStyle name="Normal 4 2 33 4 2 2 2 5" xfId="34363"/>
    <cellStyle name="Normal 4 2 33 4 2 2 3" xfId="34364"/>
    <cellStyle name="Normal 4 2 33 4 2 2 3 2" xfId="34365"/>
    <cellStyle name="Normal 4 2 33 4 2 2 4" xfId="34366"/>
    <cellStyle name="Normal 4 2 33 4 2 2 5" xfId="34367"/>
    <cellStyle name="Normal 4 2 33 4 2 3" xfId="34368"/>
    <cellStyle name="Normal 4 2 33 4 2 4" xfId="34369"/>
    <cellStyle name="Normal 4 2 33 4 2 5" xfId="34370"/>
    <cellStyle name="Normal 4 2 33 4 2 6" xfId="34371"/>
    <cellStyle name="Normal 4 2 33 4 2 6 2" xfId="34372"/>
    <cellStyle name="Normal 4 2 33 4 2 7" xfId="34373"/>
    <cellStyle name="Normal 4 2 33 4 2 8" xfId="34374"/>
    <cellStyle name="Normal 4 2 33 4 2 9" xfId="34375"/>
    <cellStyle name="Normal 4 2 33 4 3" xfId="34376"/>
    <cellStyle name="Normal 4 2 33 4 3 2" xfId="34377"/>
    <cellStyle name="Normal 4 2 33 4 3 2 2" xfId="34378"/>
    <cellStyle name="Normal 4 2 33 4 3 2 2 2" xfId="34379"/>
    <cellStyle name="Normal 4 2 33 4 3 2 3" xfId="34380"/>
    <cellStyle name="Normal 4 2 33 4 3 2 4" xfId="34381"/>
    <cellStyle name="Normal 4 2 33 4 3 2 5" xfId="34382"/>
    <cellStyle name="Normal 4 2 33 4 3 3" xfId="34383"/>
    <cellStyle name="Normal 4 2 33 4 3 3 2" xfId="34384"/>
    <cellStyle name="Normal 4 2 33 4 3 4" xfId="34385"/>
    <cellStyle name="Normal 4 2 33 4 3 5" xfId="34386"/>
    <cellStyle name="Normal 4 2 33 4 4" xfId="34387"/>
    <cellStyle name="Normal 4 2 33 4 5" xfId="34388"/>
    <cellStyle name="Normal 4 2 33 4 6" xfId="34389"/>
    <cellStyle name="Normal 4 2 33 4 6 2" xfId="34390"/>
    <cellStyle name="Normal 4 2 33 4 7" xfId="34391"/>
    <cellStyle name="Normal 4 2 33 4 8" xfId="34392"/>
    <cellStyle name="Normal 4 2 33 4 9" xfId="34393"/>
    <cellStyle name="Normal 4 2 33 5" xfId="34394"/>
    <cellStyle name="Normal 4 2 33 5 2" xfId="34395"/>
    <cellStyle name="Normal 4 2 33 5 3" xfId="34396"/>
    <cellStyle name="Normal 4 2 33 6" xfId="34397"/>
    <cellStyle name="Normal 4 2 33 6 2" xfId="34398"/>
    <cellStyle name="Normal 4 2 33 6 3" xfId="34399"/>
    <cellStyle name="Normal 4 2 33 7" xfId="34400"/>
    <cellStyle name="Normal 4 2 33 7 2" xfId="34401"/>
    <cellStyle name="Normal 4 2 33 7 3" xfId="34402"/>
    <cellStyle name="Normal 4 2 33 8" xfId="34403"/>
    <cellStyle name="Normal 4 2 33 8 2" xfId="34404"/>
    <cellStyle name="Normal 4 2 33 8 3" xfId="34405"/>
    <cellStyle name="Normal 4 2 33 9" xfId="34406"/>
    <cellStyle name="Normal 4 2 33 9 2" xfId="34407"/>
    <cellStyle name="Normal 4 2 33 9 2 2" xfId="34408"/>
    <cellStyle name="Normal 4 2 33 9 2 2 2" xfId="34409"/>
    <cellStyle name="Normal 4 2 33 9 2 3" xfId="34410"/>
    <cellStyle name="Normal 4 2 33 9 2 4" xfId="34411"/>
    <cellStyle name="Normal 4 2 33 9 2 5" xfId="34412"/>
    <cellStyle name="Normal 4 2 33 9 3" xfId="34413"/>
    <cellStyle name="Normal 4 2 33 9 3 2" xfId="34414"/>
    <cellStyle name="Normal 4 2 33 9 4" xfId="34415"/>
    <cellStyle name="Normal 4 2 33 9 5" xfId="34416"/>
    <cellStyle name="Normal 4 2 34" xfId="34417"/>
    <cellStyle name="Normal 4 2 34 10" xfId="34418"/>
    <cellStyle name="Normal 4 2 34 11" xfId="34419"/>
    <cellStyle name="Normal 4 2 34 12" xfId="34420"/>
    <cellStyle name="Normal 4 2 34 12 2" xfId="34421"/>
    <cellStyle name="Normal 4 2 34 13" xfId="34422"/>
    <cellStyle name="Normal 4 2 34 14" xfId="34423"/>
    <cellStyle name="Normal 4 2 34 15" xfId="34424"/>
    <cellStyle name="Normal 4 2 34 2" xfId="34425"/>
    <cellStyle name="Normal 4 2 34 2 2" xfId="34426"/>
    <cellStyle name="Normal 4 2 34 2 2 2" xfId="34427"/>
    <cellStyle name="Normal 4 2 34 2 2 2 2" xfId="34428"/>
    <cellStyle name="Normal 4 2 34 2 2 2 2 2" xfId="34429"/>
    <cellStyle name="Normal 4 2 34 2 2 2 2 2 2" xfId="34430"/>
    <cellStyle name="Normal 4 2 34 2 2 2 2 3" xfId="34431"/>
    <cellStyle name="Normal 4 2 34 2 2 2 2 4" xfId="34432"/>
    <cellStyle name="Normal 4 2 34 2 2 2 2 5" xfId="34433"/>
    <cellStyle name="Normal 4 2 34 2 2 2 3" xfId="34434"/>
    <cellStyle name="Normal 4 2 34 2 2 2 3 2" xfId="34435"/>
    <cellStyle name="Normal 4 2 34 2 2 2 4" xfId="34436"/>
    <cellStyle name="Normal 4 2 34 2 2 2 5" xfId="34437"/>
    <cellStyle name="Normal 4 2 34 2 2 3" xfId="34438"/>
    <cellStyle name="Normal 4 2 34 2 2 4" xfId="34439"/>
    <cellStyle name="Normal 4 2 34 2 2 5" xfId="34440"/>
    <cellStyle name="Normal 4 2 34 2 2 6" xfId="34441"/>
    <cellStyle name="Normal 4 2 34 2 2 6 2" xfId="34442"/>
    <cellStyle name="Normal 4 2 34 2 2 7" xfId="34443"/>
    <cellStyle name="Normal 4 2 34 2 2 8" xfId="34444"/>
    <cellStyle name="Normal 4 2 34 2 2 9" xfId="34445"/>
    <cellStyle name="Normal 4 2 34 2 3" xfId="34446"/>
    <cellStyle name="Normal 4 2 34 2 3 2" xfId="34447"/>
    <cellStyle name="Normal 4 2 34 2 3 2 2" xfId="34448"/>
    <cellStyle name="Normal 4 2 34 2 3 2 2 2" xfId="34449"/>
    <cellStyle name="Normal 4 2 34 2 3 2 3" xfId="34450"/>
    <cellStyle name="Normal 4 2 34 2 3 2 4" xfId="34451"/>
    <cellStyle name="Normal 4 2 34 2 3 2 5" xfId="34452"/>
    <cellStyle name="Normal 4 2 34 2 3 3" xfId="34453"/>
    <cellStyle name="Normal 4 2 34 2 3 3 2" xfId="34454"/>
    <cellStyle name="Normal 4 2 34 2 3 4" xfId="34455"/>
    <cellStyle name="Normal 4 2 34 2 3 5" xfId="34456"/>
    <cellStyle name="Normal 4 2 34 2 4" xfId="34457"/>
    <cellStyle name="Normal 4 2 34 2 5" xfId="34458"/>
    <cellStyle name="Normal 4 2 34 2 6" xfId="34459"/>
    <cellStyle name="Normal 4 2 34 2 6 2" xfId="34460"/>
    <cellStyle name="Normal 4 2 34 2 7" xfId="34461"/>
    <cellStyle name="Normal 4 2 34 2 8" xfId="34462"/>
    <cellStyle name="Normal 4 2 34 2 9" xfId="34463"/>
    <cellStyle name="Normal 4 2 34 3" xfId="34464"/>
    <cellStyle name="Normal 4 2 34 3 2" xfId="34465"/>
    <cellStyle name="Normal 4 2 34 3 3" xfId="34466"/>
    <cellStyle name="Normal 4 2 34 4" xfId="34467"/>
    <cellStyle name="Normal 4 2 34 4 2" xfId="34468"/>
    <cellStyle name="Normal 4 2 34 4 3" xfId="34469"/>
    <cellStyle name="Normal 4 2 34 5" xfId="34470"/>
    <cellStyle name="Normal 4 2 34 5 2" xfId="34471"/>
    <cellStyle name="Normal 4 2 34 5 3" xfId="34472"/>
    <cellStyle name="Normal 4 2 34 6" xfId="34473"/>
    <cellStyle name="Normal 4 2 34 6 2" xfId="34474"/>
    <cellStyle name="Normal 4 2 34 6 3" xfId="34475"/>
    <cellStyle name="Normal 4 2 34 7" xfId="34476"/>
    <cellStyle name="Normal 4 2 34 7 2" xfId="34477"/>
    <cellStyle name="Normal 4 2 34 7 3" xfId="34478"/>
    <cellStyle name="Normal 4 2 34 8" xfId="34479"/>
    <cellStyle name="Normal 4 2 34 8 2" xfId="34480"/>
    <cellStyle name="Normal 4 2 34 8 2 2" xfId="34481"/>
    <cellStyle name="Normal 4 2 34 8 2 2 2" xfId="34482"/>
    <cellStyle name="Normal 4 2 34 8 2 3" xfId="34483"/>
    <cellStyle name="Normal 4 2 34 8 2 4" xfId="34484"/>
    <cellStyle name="Normal 4 2 34 8 2 5" xfId="34485"/>
    <cellStyle name="Normal 4 2 34 8 3" xfId="34486"/>
    <cellStyle name="Normal 4 2 34 8 3 2" xfId="34487"/>
    <cellStyle name="Normal 4 2 34 8 4" xfId="34488"/>
    <cellStyle name="Normal 4 2 34 8 5" xfId="34489"/>
    <cellStyle name="Normal 4 2 34 9" xfId="34490"/>
    <cellStyle name="Normal 4 2 35" xfId="34491"/>
    <cellStyle name="Normal 4 2 35 2" xfId="34492"/>
    <cellStyle name="Normal 4 2 35 3" xfId="34493"/>
    <cellStyle name="Normal 4 2 36" xfId="34494"/>
    <cellStyle name="Normal 4 2 36 2" xfId="34495"/>
    <cellStyle name="Normal 4 2 36 2 2" xfId="34496"/>
    <cellStyle name="Normal 4 2 36 2 2 2" xfId="34497"/>
    <cellStyle name="Normal 4 2 36 2 2 2 2" xfId="34498"/>
    <cellStyle name="Normal 4 2 36 2 2 2 2 2" xfId="34499"/>
    <cellStyle name="Normal 4 2 36 2 2 2 3" xfId="34500"/>
    <cellStyle name="Normal 4 2 36 2 2 2 4" xfId="34501"/>
    <cellStyle name="Normal 4 2 36 2 2 2 5" xfId="34502"/>
    <cellStyle name="Normal 4 2 36 2 2 3" xfId="34503"/>
    <cellStyle name="Normal 4 2 36 2 2 3 2" xfId="34504"/>
    <cellStyle name="Normal 4 2 36 2 2 4" xfId="34505"/>
    <cellStyle name="Normal 4 2 36 2 2 5" xfId="34506"/>
    <cellStyle name="Normal 4 2 36 2 3" xfId="34507"/>
    <cellStyle name="Normal 4 2 36 2 4" xfId="34508"/>
    <cellStyle name="Normal 4 2 36 2 5" xfId="34509"/>
    <cellStyle name="Normal 4 2 36 2 6" xfId="34510"/>
    <cellStyle name="Normal 4 2 36 2 6 2" xfId="34511"/>
    <cellStyle name="Normal 4 2 36 2 7" xfId="34512"/>
    <cellStyle name="Normal 4 2 36 2 8" xfId="34513"/>
    <cellStyle name="Normal 4 2 36 2 9" xfId="34514"/>
    <cellStyle name="Normal 4 2 36 3" xfId="34515"/>
    <cellStyle name="Normal 4 2 36 3 2" xfId="34516"/>
    <cellStyle name="Normal 4 2 36 3 2 2" xfId="34517"/>
    <cellStyle name="Normal 4 2 36 3 2 2 2" xfId="34518"/>
    <cellStyle name="Normal 4 2 36 3 2 3" xfId="34519"/>
    <cellStyle name="Normal 4 2 36 3 2 4" xfId="34520"/>
    <cellStyle name="Normal 4 2 36 3 2 5" xfId="34521"/>
    <cellStyle name="Normal 4 2 36 3 3" xfId="34522"/>
    <cellStyle name="Normal 4 2 36 3 3 2" xfId="34523"/>
    <cellStyle name="Normal 4 2 36 3 4" xfId="34524"/>
    <cellStyle name="Normal 4 2 36 3 5" xfId="34525"/>
    <cellStyle name="Normal 4 2 36 4" xfId="34526"/>
    <cellStyle name="Normal 4 2 36 5" xfId="34527"/>
    <cellStyle name="Normal 4 2 36 6" xfId="34528"/>
    <cellStyle name="Normal 4 2 36 6 2" xfId="34529"/>
    <cellStyle name="Normal 4 2 36 7" xfId="34530"/>
    <cellStyle name="Normal 4 2 36 8" xfId="34531"/>
    <cellStyle name="Normal 4 2 36 9" xfId="34532"/>
    <cellStyle name="Normal 4 2 37" xfId="34533"/>
    <cellStyle name="Normal 4 2 38" xfId="34534"/>
    <cellStyle name="Normal 4 2 39" xfId="34535"/>
    <cellStyle name="Normal 4 2 4" xfId="34536"/>
    <cellStyle name="Normal 4 2 4 2" xfId="34537"/>
    <cellStyle name="Normal 4 2 4 2 2" xfId="34538"/>
    <cellStyle name="Normal 4 2 4 2 3" xfId="34539"/>
    <cellStyle name="Normal 4 2 4 3" xfId="34540"/>
    <cellStyle name="Normal 4 2 4 3 2" xfId="34541"/>
    <cellStyle name="Normal 4 2 4 3 3" xfId="34542"/>
    <cellStyle name="Normal 4 2 4 4" xfId="34543"/>
    <cellStyle name="Normal 4 2 4 5" xfId="34544"/>
    <cellStyle name="Normal 4 2 40" xfId="34545"/>
    <cellStyle name="Normal 4 2 41" xfId="34546"/>
    <cellStyle name="Normal 4 2 41 2" xfId="34547"/>
    <cellStyle name="Normal 4 2 41 2 2" xfId="34548"/>
    <cellStyle name="Normal 4 2 41 2 2 2" xfId="34549"/>
    <cellStyle name="Normal 4 2 41 2 3" xfId="34550"/>
    <cellStyle name="Normal 4 2 41 2 4" xfId="34551"/>
    <cellStyle name="Normal 4 2 41 2 5" xfId="34552"/>
    <cellStyle name="Normal 4 2 41 3" xfId="34553"/>
    <cellStyle name="Normal 4 2 41 3 2" xfId="34554"/>
    <cellStyle name="Normal 4 2 41 4" xfId="34555"/>
    <cellStyle name="Normal 4 2 41 5" xfId="34556"/>
    <cellStyle name="Normal 4 2 42" xfId="34557"/>
    <cellStyle name="Normal 4 2 43" xfId="34558"/>
    <cellStyle name="Normal 4 2 44" xfId="34559"/>
    <cellStyle name="Normal 4 2 45" xfId="34560"/>
    <cellStyle name="Normal 4 2 45 2" xfId="34561"/>
    <cellStyle name="Normal 4 2 46" xfId="34562"/>
    <cellStyle name="Normal 4 2 47" xfId="34563"/>
    <cellStyle name="Normal 4 2 48" xfId="34564"/>
    <cellStyle name="Normal 4 2 5" xfId="34565"/>
    <cellStyle name="Normal 4 2 5 2" xfId="34566"/>
    <cellStyle name="Normal 4 2 5 2 2" xfId="34567"/>
    <cellStyle name="Normal 4 2 5 2 3" xfId="34568"/>
    <cellStyle name="Normal 4 2 5 3" xfId="34569"/>
    <cellStyle name="Normal 4 2 5 3 2" xfId="34570"/>
    <cellStyle name="Normal 4 2 5 3 3" xfId="34571"/>
    <cellStyle name="Normal 4 2 5 4" xfId="34572"/>
    <cellStyle name="Normal 4 2 5 5" xfId="34573"/>
    <cellStyle name="Normal 4 2 6" xfId="34574"/>
    <cellStyle name="Normal 4 2 6 2" xfId="34575"/>
    <cellStyle name="Normal 4 2 6 2 2" xfId="34576"/>
    <cellStyle name="Normal 4 2 6 2 3" xfId="34577"/>
    <cellStyle name="Normal 4 2 6 3" xfId="34578"/>
    <cellStyle name="Normal 4 2 6 3 2" xfId="34579"/>
    <cellStyle name="Normal 4 2 6 3 3" xfId="34580"/>
    <cellStyle name="Normal 4 2 6 4" xfId="34581"/>
    <cellStyle name="Normal 4 2 6 5" xfId="34582"/>
    <cellStyle name="Normal 4 2 7" xfId="34583"/>
    <cellStyle name="Normal 4 2 7 2" xfId="34584"/>
    <cellStyle name="Normal 4 2 7 2 2" xfId="34585"/>
    <cellStyle name="Normal 4 2 7 2 3" xfId="34586"/>
    <cellStyle name="Normal 4 2 7 3" xfId="34587"/>
    <cellStyle name="Normal 4 2 7 3 2" xfId="34588"/>
    <cellStyle name="Normal 4 2 7 3 3" xfId="34589"/>
    <cellStyle name="Normal 4 2 7 4" xfId="34590"/>
    <cellStyle name="Normal 4 2 7 5" xfId="34591"/>
    <cellStyle name="Normal 4 2 8" xfId="34592"/>
    <cellStyle name="Normal 4 2 8 2" xfId="34593"/>
    <cellStyle name="Normal 4 2 8 2 2" xfId="34594"/>
    <cellStyle name="Normal 4 2 8 2 3" xfId="34595"/>
    <cellStyle name="Normal 4 2 8 3" xfId="34596"/>
    <cellStyle name="Normal 4 2 8 3 2" xfId="34597"/>
    <cellStyle name="Normal 4 2 8 3 3" xfId="34598"/>
    <cellStyle name="Normal 4 2 8 4" xfId="34599"/>
    <cellStyle name="Normal 4 2 8 5" xfId="34600"/>
    <cellStyle name="Normal 4 2 9" xfId="34601"/>
    <cellStyle name="Normal 4 2 9 2" xfId="34602"/>
    <cellStyle name="Normal 4 2 9 2 2" xfId="34603"/>
    <cellStyle name="Normal 4 2 9 2 3" xfId="34604"/>
    <cellStyle name="Normal 4 2 9 3" xfId="34605"/>
    <cellStyle name="Normal 4 2 9 3 2" xfId="34606"/>
    <cellStyle name="Normal 4 2 9 3 3" xfId="34607"/>
    <cellStyle name="Normal 4 2 9 4" xfId="34608"/>
    <cellStyle name="Normal 4 2 9 5" xfId="34609"/>
    <cellStyle name="Normal 4 20" xfId="34610"/>
    <cellStyle name="Normal 4 21" xfId="34611"/>
    <cellStyle name="Normal 4 22" xfId="34612"/>
    <cellStyle name="Normal 4 23" xfId="34613"/>
    <cellStyle name="Normal 4 24" xfId="34614"/>
    <cellStyle name="Normal 4 25" xfId="34615"/>
    <cellStyle name="Normal 4 26" xfId="34616"/>
    <cellStyle name="Normal 4 27" xfId="34617"/>
    <cellStyle name="Normal 4 28" xfId="34618"/>
    <cellStyle name="Normal 4 29" xfId="34619"/>
    <cellStyle name="Normal 4 3" xfId="323"/>
    <cellStyle name="Normal 4 3 10" xfId="34621"/>
    <cellStyle name="Normal 4 3 10 2" xfId="34622"/>
    <cellStyle name="Normal 4 3 10 2 2" xfId="34623"/>
    <cellStyle name="Normal 4 3 10 2 3" xfId="34624"/>
    <cellStyle name="Normal 4 3 10 3" xfId="34625"/>
    <cellStyle name="Normal 4 3 10 3 2" xfId="34626"/>
    <cellStyle name="Normal 4 3 10 3 3" xfId="34627"/>
    <cellStyle name="Normal 4 3 10 4" xfId="34628"/>
    <cellStyle name="Normal 4 3 10 5" xfId="34629"/>
    <cellStyle name="Normal 4 3 11" xfId="34630"/>
    <cellStyle name="Normal 4 3 11 2" xfId="34631"/>
    <cellStyle name="Normal 4 3 11 2 2" xfId="34632"/>
    <cellStyle name="Normal 4 3 11 2 3" xfId="34633"/>
    <cellStyle name="Normal 4 3 11 3" xfId="34634"/>
    <cellStyle name="Normal 4 3 11 3 2" xfId="34635"/>
    <cellStyle name="Normal 4 3 11 3 3" xfId="34636"/>
    <cellStyle name="Normal 4 3 11 4" xfId="34637"/>
    <cellStyle name="Normal 4 3 11 5" xfId="34638"/>
    <cellStyle name="Normal 4 3 12" xfId="34639"/>
    <cellStyle name="Normal 4 3 12 2" xfId="34640"/>
    <cellStyle name="Normal 4 3 12 2 2" xfId="34641"/>
    <cellStyle name="Normal 4 3 12 2 3" xfId="34642"/>
    <cellStyle name="Normal 4 3 12 3" xfId="34643"/>
    <cellStyle name="Normal 4 3 12 3 2" xfId="34644"/>
    <cellStyle name="Normal 4 3 12 3 3" xfId="34645"/>
    <cellStyle name="Normal 4 3 12 4" xfId="34646"/>
    <cellStyle name="Normal 4 3 12 5" xfId="34647"/>
    <cellStyle name="Normal 4 3 13" xfId="34648"/>
    <cellStyle name="Normal 4 3 13 2" xfId="34649"/>
    <cellStyle name="Normal 4 3 13 2 2" xfId="34650"/>
    <cellStyle name="Normal 4 3 13 2 3" xfId="34651"/>
    <cellStyle name="Normal 4 3 13 3" xfId="34652"/>
    <cellStyle name="Normal 4 3 13 3 2" xfId="34653"/>
    <cellStyle name="Normal 4 3 13 3 3" xfId="34654"/>
    <cellStyle name="Normal 4 3 13 4" xfId="34655"/>
    <cellStyle name="Normal 4 3 13 5" xfId="34656"/>
    <cellStyle name="Normal 4 3 14" xfId="34657"/>
    <cellStyle name="Normal 4 3 14 2" xfId="34658"/>
    <cellStyle name="Normal 4 3 14 2 2" xfId="34659"/>
    <cellStyle name="Normal 4 3 14 2 3" xfId="34660"/>
    <cellStyle name="Normal 4 3 14 3" xfId="34661"/>
    <cellStyle name="Normal 4 3 14 3 2" xfId="34662"/>
    <cellStyle name="Normal 4 3 14 3 3" xfId="34663"/>
    <cellStyle name="Normal 4 3 14 4" xfId="34664"/>
    <cellStyle name="Normal 4 3 14 5" xfId="34665"/>
    <cellStyle name="Normal 4 3 15" xfId="34666"/>
    <cellStyle name="Normal 4 3 15 2" xfId="34667"/>
    <cellStyle name="Normal 4 3 15 2 2" xfId="34668"/>
    <cellStyle name="Normal 4 3 15 2 3" xfId="34669"/>
    <cellStyle name="Normal 4 3 15 3" xfId="34670"/>
    <cellStyle name="Normal 4 3 15 3 2" xfId="34671"/>
    <cellStyle name="Normal 4 3 15 3 3" xfId="34672"/>
    <cellStyle name="Normal 4 3 15 4" xfId="34673"/>
    <cellStyle name="Normal 4 3 15 5" xfId="34674"/>
    <cellStyle name="Normal 4 3 16" xfId="34675"/>
    <cellStyle name="Normal 4 3 16 2" xfId="34676"/>
    <cellStyle name="Normal 4 3 16 2 2" xfId="34677"/>
    <cellStyle name="Normal 4 3 16 2 3" xfId="34678"/>
    <cellStyle name="Normal 4 3 16 3" xfId="34679"/>
    <cellStyle name="Normal 4 3 16 3 2" xfId="34680"/>
    <cellStyle name="Normal 4 3 16 3 3" xfId="34681"/>
    <cellStyle name="Normal 4 3 16 4" xfId="34682"/>
    <cellStyle name="Normal 4 3 16 5" xfId="34683"/>
    <cellStyle name="Normal 4 3 17" xfId="34684"/>
    <cellStyle name="Normal 4 3 17 2" xfId="34685"/>
    <cellStyle name="Normal 4 3 17 2 2" xfId="34686"/>
    <cellStyle name="Normal 4 3 17 2 3" xfId="34687"/>
    <cellStyle name="Normal 4 3 17 3" xfId="34688"/>
    <cellStyle name="Normal 4 3 17 3 2" xfId="34689"/>
    <cellStyle name="Normal 4 3 17 3 3" xfId="34690"/>
    <cellStyle name="Normal 4 3 17 4" xfId="34691"/>
    <cellStyle name="Normal 4 3 17 5" xfId="34692"/>
    <cellStyle name="Normal 4 3 18" xfId="34693"/>
    <cellStyle name="Normal 4 3 19" xfId="34694"/>
    <cellStyle name="Normal 4 3 2" xfId="34695"/>
    <cellStyle name="Normal 4 3 2 10" xfId="34696"/>
    <cellStyle name="Normal 4 3 2 11" xfId="34697"/>
    <cellStyle name="Normal 4 3 2 11 2" xfId="34698"/>
    <cellStyle name="Normal 4 3 2 11 2 2" xfId="34699"/>
    <cellStyle name="Normal 4 3 2 11 2 2 2" xfId="34700"/>
    <cellStyle name="Normal 4 3 2 11 2 2 2 2" xfId="34701"/>
    <cellStyle name="Normal 4 3 2 11 2 2 2 2 2" xfId="34702"/>
    <cellStyle name="Normal 4 3 2 11 2 2 2 3" xfId="34703"/>
    <cellStyle name="Normal 4 3 2 11 2 2 2 4" xfId="34704"/>
    <cellStyle name="Normal 4 3 2 11 2 2 2 5" xfId="34705"/>
    <cellStyle name="Normal 4 3 2 11 2 2 3" xfId="34706"/>
    <cellStyle name="Normal 4 3 2 11 2 2 3 2" xfId="34707"/>
    <cellStyle name="Normal 4 3 2 11 2 2 4" xfId="34708"/>
    <cellStyle name="Normal 4 3 2 11 2 2 5" xfId="34709"/>
    <cellStyle name="Normal 4 3 2 11 2 3" xfId="34710"/>
    <cellStyle name="Normal 4 3 2 11 2 4" xfId="34711"/>
    <cellStyle name="Normal 4 3 2 11 2 5" xfId="34712"/>
    <cellStyle name="Normal 4 3 2 11 2 6" xfId="34713"/>
    <cellStyle name="Normal 4 3 2 11 2 6 2" xfId="34714"/>
    <cellStyle name="Normal 4 3 2 11 2 7" xfId="34715"/>
    <cellStyle name="Normal 4 3 2 11 2 8" xfId="34716"/>
    <cellStyle name="Normal 4 3 2 11 2 9" xfId="34717"/>
    <cellStyle name="Normal 4 3 2 11 3" xfId="34718"/>
    <cellStyle name="Normal 4 3 2 11 3 2" xfId="34719"/>
    <cellStyle name="Normal 4 3 2 11 3 2 2" xfId="34720"/>
    <cellStyle name="Normal 4 3 2 11 3 2 2 2" xfId="34721"/>
    <cellStyle name="Normal 4 3 2 11 3 2 3" xfId="34722"/>
    <cellStyle name="Normal 4 3 2 11 3 2 4" xfId="34723"/>
    <cellStyle name="Normal 4 3 2 11 3 2 5" xfId="34724"/>
    <cellStyle name="Normal 4 3 2 11 3 3" xfId="34725"/>
    <cellStyle name="Normal 4 3 2 11 3 3 2" xfId="34726"/>
    <cellStyle name="Normal 4 3 2 11 3 4" xfId="34727"/>
    <cellStyle name="Normal 4 3 2 11 3 5" xfId="34728"/>
    <cellStyle name="Normal 4 3 2 11 4" xfId="34729"/>
    <cellStyle name="Normal 4 3 2 11 5" xfId="34730"/>
    <cellStyle name="Normal 4 3 2 11 6" xfId="34731"/>
    <cellStyle name="Normal 4 3 2 11 6 2" xfId="34732"/>
    <cellStyle name="Normal 4 3 2 11 7" xfId="34733"/>
    <cellStyle name="Normal 4 3 2 11 8" xfId="34734"/>
    <cellStyle name="Normal 4 3 2 11 9" xfId="34735"/>
    <cellStyle name="Normal 4 3 2 12" xfId="34736"/>
    <cellStyle name="Normal 4 3 2 13" xfId="34737"/>
    <cellStyle name="Normal 4 3 2 14" xfId="34738"/>
    <cellStyle name="Normal 4 3 2 15" xfId="34739"/>
    <cellStyle name="Normal 4 3 2 16" xfId="34740"/>
    <cellStyle name="Normal 4 3 2 16 2" xfId="34741"/>
    <cellStyle name="Normal 4 3 2 16 2 2" xfId="34742"/>
    <cellStyle name="Normal 4 3 2 16 2 2 2" xfId="34743"/>
    <cellStyle name="Normal 4 3 2 16 2 3" xfId="34744"/>
    <cellStyle name="Normal 4 3 2 16 2 4" xfId="34745"/>
    <cellStyle name="Normal 4 3 2 16 2 5" xfId="34746"/>
    <cellStyle name="Normal 4 3 2 16 3" xfId="34747"/>
    <cellStyle name="Normal 4 3 2 16 3 2" xfId="34748"/>
    <cellStyle name="Normal 4 3 2 16 4" xfId="34749"/>
    <cellStyle name="Normal 4 3 2 16 5" xfId="34750"/>
    <cellStyle name="Normal 4 3 2 17" xfId="34751"/>
    <cellStyle name="Normal 4 3 2 18" xfId="34752"/>
    <cellStyle name="Normal 4 3 2 19" xfId="34753"/>
    <cellStyle name="Normal 4 3 2 2" xfId="34754"/>
    <cellStyle name="Normal 4 3 2 2 10" xfId="34755"/>
    <cellStyle name="Normal 4 3 2 2 11" xfId="34756"/>
    <cellStyle name="Normal 4 3 2 2 11 2" xfId="34757"/>
    <cellStyle name="Normal 4 3 2 2 11 2 2" xfId="34758"/>
    <cellStyle name="Normal 4 3 2 2 11 2 2 2" xfId="34759"/>
    <cellStyle name="Normal 4 3 2 2 11 2 3" xfId="34760"/>
    <cellStyle name="Normal 4 3 2 2 11 2 4" xfId="34761"/>
    <cellStyle name="Normal 4 3 2 2 11 2 5" xfId="34762"/>
    <cellStyle name="Normal 4 3 2 2 11 3" xfId="34763"/>
    <cellStyle name="Normal 4 3 2 2 11 3 2" xfId="34764"/>
    <cellStyle name="Normal 4 3 2 2 11 4" xfId="34765"/>
    <cellStyle name="Normal 4 3 2 2 11 5" xfId="34766"/>
    <cellStyle name="Normal 4 3 2 2 12" xfId="34767"/>
    <cellStyle name="Normal 4 3 2 2 13" xfId="34768"/>
    <cellStyle name="Normal 4 3 2 2 14" xfId="34769"/>
    <cellStyle name="Normal 4 3 2 2 15" xfId="34770"/>
    <cellStyle name="Normal 4 3 2 2 15 2" xfId="34771"/>
    <cellStyle name="Normal 4 3 2 2 16" xfId="34772"/>
    <cellStyle name="Normal 4 3 2 2 17" xfId="34773"/>
    <cellStyle name="Normal 4 3 2 2 18" xfId="34774"/>
    <cellStyle name="Normal 4 3 2 2 2" xfId="34775"/>
    <cellStyle name="Normal 4 3 2 2 2 10" xfId="34776"/>
    <cellStyle name="Normal 4 3 2 2 2 11" xfId="34777"/>
    <cellStyle name="Normal 4 3 2 2 2 12" xfId="34778"/>
    <cellStyle name="Normal 4 3 2 2 2 13" xfId="34779"/>
    <cellStyle name="Normal 4 3 2 2 2 13 2" xfId="34780"/>
    <cellStyle name="Normal 4 3 2 2 2 14" xfId="34781"/>
    <cellStyle name="Normal 4 3 2 2 2 15" xfId="34782"/>
    <cellStyle name="Normal 4 3 2 2 2 16" xfId="34783"/>
    <cellStyle name="Normal 4 3 2 2 2 2" xfId="34784"/>
    <cellStyle name="Normal 4 3 2 2 2 2 10" xfId="34785"/>
    <cellStyle name="Normal 4 3 2 2 2 2 11" xfId="34786"/>
    <cellStyle name="Normal 4 3 2 2 2 2 12" xfId="34787"/>
    <cellStyle name="Normal 4 3 2 2 2 2 13" xfId="34788"/>
    <cellStyle name="Normal 4 3 2 2 2 2 13 2" xfId="34789"/>
    <cellStyle name="Normal 4 3 2 2 2 2 14" xfId="34790"/>
    <cellStyle name="Normal 4 3 2 2 2 2 15" xfId="34791"/>
    <cellStyle name="Normal 4 3 2 2 2 2 16" xfId="34792"/>
    <cellStyle name="Normal 4 3 2 2 2 2 2" xfId="34793"/>
    <cellStyle name="Normal 4 3 2 2 2 2 2 10" xfId="34794"/>
    <cellStyle name="Normal 4 3 2 2 2 2 2 11" xfId="34795"/>
    <cellStyle name="Normal 4 3 2 2 2 2 2 12" xfId="34796"/>
    <cellStyle name="Normal 4 3 2 2 2 2 2 12 2" xfId="34797"/>
    <cellStyle name="Normal 4 3 2 2 2 2 2 13" xfId="34798"/>
    <cellStyle name="Normal 4 3 2 2 2 2 2 14" xfId="34799"/>
    <cellStyle name="Normal 4 3 2 2 2 2 2 15" xfId="34800"/>
    <cellStyle name="Normal 4 3 2 2 2 2 2 2" xfId="34801"/>
    <cellStyle name="Normal 4 3 2 2 2 2 2 2 2" xfId="34802"/>
    <cellStyle name="Normal 4 3 2 2 2 2 2 2 2 2" xfId="34803"/>
    <cellStyle name="Normal 4 3 2 2 2 2 2 2 2 2 2" xfId="34804"/>
    <cellStyle name="Normal 4 3 2 2 2 2 2 2 2 2 2 2" xfId="34805"/>
    <cellStyle name="Normal 4 3 2 2 2 2 2 2 2 2 2 2 2" xfId="34806"/>
    <cellStyle name="Normal 4 3 2 2 2 2 2 2 2 2 2 3" xfId="34807"/>
    <cellStyle name="Normal 4 3 2 2 2 2 2 2 2 2 2 4" xfId="34808"/>
    <cellStyle name="Normal 4 3 2 2 2 2 2 2 2 2 2 5" xfId="34809"/>
    <cellStyle name="Normal 4 3 2 2 2 2 2 2 2 2 3" xfId="34810"/>
    <cellStyle name="Normal 4 3 2 2 2 2 2 2 2 2 3 2" xfId="34811"/>
    <cellStyle name="Normal 4 3 2 2 2 2 2 2 2 2 4" xfId="34812"/>
    <cellStyle name="Normal 4 3 2 2 2 2 2 2 2 2 5" xfId="34813"/>
    <cellStyle name="Normal 4 3 2 2 2 2 2 2 2 3" xfId="34814"/>
    <cellStyle name="Normal 4 3 2 2 2 2 2 2 2 4" xfId="34815"/>
    <cellStyle name="Normal 4 3 2 2 2 2 2 2 2 5" xfId="34816"/>
    <cellStyle name="Normal 4 3 2 2 2 2 2 2 2 6" xfId="34817"/>
    <cellStyle name="Normal 4 3 2 2 2 2 2 2 2 6 2" xfId="34818"/>
    <cellStyle name="Normal 4 3 2 2 2 2 2 2 2 7" xfId="34819"/>
    <cellStyle name="Normal 4 3 2 2 2 2 2 2 2 8" xfId="34820"/>
    <cellStyle name="Normal 4 3 2 2 2 2 2 2 2 9" xfId="34821"/>
    <cellStyle name="Normal 4 3 2 2 2 2 2 2 3" xfId="34822"/>
    <cellStyle name="Normal 4 3 2 2 2 2 2 2 3 2" xfId="34823"/>
    <cellStyle name="Normal 4 3 2 2 2 2 2 2 3 2 2" xfId="34824"/>
    <cellStyle name="Normal 4 3 2 2 2 2 2 2 3 2 2 2" xfId="34825"/>
    <cellStyle name="Normal 4 3 2 2 2 2 2 2 3 2 3" xfId="34826"/>
    <cellStyle name="Normal 4 3 2 2 2 2 2 2 3 2 4" xfId="34827"/>
    <cellStyle name="Normal 4 3 2 2 2 2 2 2 3 2 5" xfId="34828"/>
    <cellStyle name="Normal 4 3 2 2 2 2 2 2 3 3" xfId="34829"/>
    <cellStyle name="Normal 4 3 2 2 2 2 2 2 3 3 2" xfId="34830"/>
    <cellStyle name="Normal 4 3 2 2 2 2 2 2 3 4" xfId="34831"/>
    <cellStyle name="Normal 4 3 2 2 2 2 2 2 3 5" xfId="34832"/>
    <cellStyle name="Normal 4 3 2 2 2 2 2 2 4" xfId="34833"/>
    <cellStyle name="Normal 4 3 2 2 2 2 2 2 5" xfId="34834"/>
    <cellStyle name="Normal 4 3 2 2 2 2 2 2 6" xfId="34835"/>
    <cellStyle name="Normal 4 3 2 2 2 2 2 2 6 2" xfId="34836"/>
    <cellStyle name="Normal 4 3 2 2 2 2 2 2 7" xfId="34837"/>
    <cellStyle name="Normal 4 3 2 2 2 2 2 2 8" xfId="34838"/>
    <cellStyle name="Normal 4 3 2 2 2 2 2 2 9" xfId="34839"/>
    <cellStyle name="Normal 4 3 2 2 2 2 2 3" xfId="34840"/>
    <cellStyle name="Normal 4 3 2 2 2 2 2 3 2" xfId="34841"/>
    <cellStyle name="Normal 4 3 2 2 2 2 2 3 3" xfId="34842"/>
    <cellStyle name="Normal 4 3 2 2 2 2 2 4" xfId="34843"/>
    <cellStyle name="Normal 4 3 2 2 2 2 2 4 2" xfId="34844"/>
    <cellStyle name="Normal 4 3 2 2 2 2 2 4 3" xfId="34845"/>
    <cellStyle name="Normal 4 3 2 2 2 2 2 5" xfId="34846"/>
    <cellStyle name="Normal 4 3 2 2 2 2 2 5 2" xfId="34847"/>
    <cellStyle name="Normal 4 3 2 2 2 2 2 5 3" xfId="34848"/>
    <cellStyle name="Normal 4 3 2 2 2 2 2 6" xfId="34849"/>
    <cellStyle name="Normal 4 3 2 2 2 2 2 6 2" xfId="34850"/>
    <cellStyle name="Normal 4 3 2 2 2 2 2 6 3" xfId="34851"/>
    <cellStyle name="Normal 4 3 2 2 2 2 2 7" xfId="34852"/>
    <cellStyle name="Normal 4 3 2 2 2 2 2 7 2" xfId="34853"/>
    <cellStyle name="Normal 4 3 2 2 2 2 2 7 3" xfId="34854"/>
    <cellStyle name="Normal 4 3 2 2 2 2 2 8" xfId="34855"/>
    <cellStyle name="Normal 4 3 2 2 2 2 2 8 2" xfId="34856"/>
    <cellStyle name="Normal 4 3 2 2 2 2 2 8 2 2" xfId="34857"/>
    <cellStyle name="Normal 4 3 2 2 2 2 2 8 2 2 2" xfId="34858"/>
    <cellStyle name="Normal 4 3 2 2 2 2 2 8 2 3" xfId="34859"/>
    <cellStyle name="Normal 4 3 2 2 2 2 2 8 2 4" xfId="34860"/>
    <cellStyle name="Normal 4 3 2 2 2 2 2 8 2 5" xfId="34861"/>
    <cellStyle name="Normal 4 3 2 2 2 2 2 8 3" xfId="34862"/>
    <cellStyle name="Normal 4 3 2 2 2 2 2 8 3 2" xfId="34863"/>
    <cellStyle name="Normal 4 3 2 2 2 2 2 8 4" xfId="34864"/>
    <cellStyle name="Normal 4 3 2 2 2 2 2 8 5" xfId="34865"/>
    <cellStyle name="Normal 4 3 2 2 2 2 2 9" xfId="34866"/>
    <cellStyle name="Normal 4 3 2 2 2 2 3" xfId="34867"/>
    <cellStyle name="Normal 4 3 2 2 2 2 3 2" xfId="34868"/>
    <cellStyle name="Normal 4 3 2 2 2 2 3 3" xfId="34869"/>
    <cellStyle name="Normal 4 3 2 2 2 2 4" xfId="34870"/>
    <cellStyle name="Normal 4 3 2 2 2 2 4 2" xfId="34871"/>
    <cellStyle name="Normal 4 3 2 2 2 2 4 2 2" xfId="34872"/>
    <cellStyle name="Normal 4 3 2 2 2 2 4 2 2 2" xfId="34873"/>
    <cellStyle name="Normal 4 3 2 2 2 2 4 2 2 2 2" xfId="34874"/>
    <cellStyle name="Normal 4 3 2 2 2 2 4 2 2 2 2 2" xfId="34875"/>
    <cellStyle name="Normal 4 3 2 2 2 2 4 2 2 2 3" xfId="34876"/>
    <cellStyle name="Normal 4 3 2 2 2 2 4 2 2 2 4" xfId="34877"/>
    <cellStyle name="Normal 4 3 2 2 2 2 4 2 2 2 5" xfId="34878"/>
    <cellStyle name="Normal 4 3 2 2 2 2 4 2 2 3" xfId="34879"/>
    <cellStyle name="Normal 4 3 2 2 2 2 4 2 2 3 2" xfId="34880"/>
    <cellStyle name="Normal 4 3 2 2 2 2 4 2 2 4" xfId="34881"/>
    <cellStyle name="Normal 4 3 2 2 2 2 4 2 2 5" xfId="34882"/>
    <cellStyle name="Normal 4 3 2 2 2 2 4 2 3" xfId="34883"/>
    <cellStyle name="Normal 4 3 2 2 2 2 4 2 4" xfId="34884"/>
    <cellStyle name="Normal 4 3 2 2 2 2 4 2 5" xfId="34885"/>
    <cellStyle name="Normal 4 3 2 2 2 2 4 2 6" xfId="34886"/>
    <cellStyle name="Normal 4 3 2 2 2 2 4 2 6 2" xfId="34887"/>
    <cellStyle name="Normal 4 3 2 2 2 2 4 2 7" xfId="34888"/>
    <cellStyle name="Normal 4 3 2 2 2 2 4 2 8" xfId="34889"/>
    <cellStyle name="Normal 4 3 2 2 2 2 4 2 9" xfId="34890"/>
    <cellStyle name="Normal 4 3 2 2 2 2 4 3" xfId="34891"/>
    <cellStyle name="Normal 4 3 2 2 2 2 4 3 2" xfId="34892"/>
    <cellStyle name="Normal 4 3 2 2 2 2 4 3 2 2" xfId="34893"/>
    <cellStyle name="Normal 4 3 2 2 2 2 4 3 2 2 2" xfId="34894"/>
    <cellStyle name="Normal 4 3 2 2 2 2 4 3 2 3" xfId="34895"/>
    <cellStyle name="Normal 4 3 2 2 2 2 4 3 2 4" xfId="34896"/>
    <cellStyle name="Normal 4 3 2 2 2 2 4 3 2 5" xfId="34897"/>
    <cellStyle name="Normal 4 3 2 2 2 2 4 3 3" xfId="34898"/>
    <cellStyle name="Normal 4 3 2 2 2 2 4 3 3 2" xfId="34899"/>
    <cellStyle name="Normal 4 3 2 2 2 2 4 3 4" xfId="34900"/>
    <cellStyle name="Normal 4 3 2 2 2 2 4 3 5" xfId="34901"/>
    <cellStyle name="Normal 4 3 2 2 2 2 4 4" xfId="34902"/>
    <cellStyle name="Normal 4 3 2 2 2 2 4 5" xfId="34903"/>
    <cellStyle name="Normal 4 3 2 2 2 2 4 6" xfId="34904"/>
    <cellStyle name="Normal 4 3 2 2 2 2 4 6 2" xfId="34905"/>
    <cellStyle name="Normal 4 3 2 2 2 2 4 7" xfId="34906"/>
    <cellStyle name="Normal 4 3 2 2 2 2 4 8" xfId="34907"/>
    <cellStyle name="Normal 4 3 2 2 2 2 4 9" xfId="34908"/>
    <cellStyle name="Normal 4 3 2 2 2 2 5" xfId="34909"/>
    <cellStyle name="Normal 4 3 2 2 2 2 6" xfId="34910"/>
    <cellStyle name="Normal 4 3 2 2 2 2 7" xfId="34911"/>
    <cellStyle name="Normal 4 3 2 2 2 2 8" xfId="34912"/>
    <cellStyle name="Normal 4 3 2 2 2 2 9" xfId="34913"/>
    <cellStyle name="Normal 4 3 2 2 2 2 9 2" xfId="34914"/>
    <cellStyle name="Normal 4 3 2 2 2 2 9 2 2" xfId="34915"/>
    <cellStyle name="Normal 4 3 2 2 2 2 9 2 2 2" xfId="34916"/>
    <cellStyle name="Normal 4 3 2 2 2 2 9 2 3" xfId="34917"/>
    <cellStyle name="Normal 4 3 2 2 2 2 9 2 4" xfId="34918"/>
    <cellStyle name="Normal 4 3 2 2 2 2 9 2 5" xfId="34919"/>
    <cellStyle name="Normal 4 3 2 2 2 2 9 3" xfId="34920"/>
    <cellStyle name="Normal 4 3 2 2 2 2 9 3 2" xfId="34921"/>
    <cellStyle name="Normal 4 3 2 2 2 2 9 4" xfId="34922"/>
    <cellStyle name="Normal 4 3 2 2 2 2 9 5" xfId="34923"/>
    <cellStyle name="Normal 4 3 2 2 2 3" xfId="34924"/>
    <cellStyle name="Normal 4 3 2 2 2 3 10" xfId="34925"/>
    <cellStyle name="Normal 4 3 2 2 2 3 11" xfId="34926"/>
    <cellStyle name="Normal 4 3 2 2 2 3 12" xfId="34927"/>
    <cellStyle name="Normal 4 3 2 2 2 3 12 2" xfId="34928"/>
    <cellStyle name="Normal 4 3 2 2 2 3 13" xfId="34929"/>
    <cellStyle name="Normal 4 3 2 2 2 3 14" xfId="34930"/>
    <cellStyle name="Normal 4 3 2 2 2 3 15" xfId="34931"/>
    <cellStyle name="Normal 4 3 2 2 2 3 2" xfId="34932"/>
    <cellStyle name="Normal 4 3 2 2 2 3 2 2" xfId="34933"/>
    <cellStyle name="Normal 4 3 2 2 2 3 2 2 2" xfId="34934"/>
    <cellStyle name="Normal 4 3 2 2 2 3 2 2 2 2" xfId="34935"/>
    <cellStyle name="Normal 4 3 2 2 2 3 2 2 2 2 2" xfId="34936"/>
    <cellStyle name="Normal 4 3 2 2 2 3 2 2 2 2 2 2" xfId="34937"/>
    <cellStyle name="Normal 4 3 2 2 2 3 2 2 2 2 3" xfId="34938"/>
    <cellStyle name="Normal 4 3 2 2 2 3 2 2 2 2 4" xfId="34939"/>
    <cellStyle name="Normal 4 3 2 2 2 3 2 2 2 2 5" xfId="34940"/>
    <cellStyle name="Normal 4 3 2 2 2 3 2 2 2 3" xfId="34941"/>
    <cellStyle name="Normal 4 3 2 2 2 3 2 2 2 3 2" xfId="34942"/>
    <cellStyle name="Normal 4 3 2 2 2 3 2 2 2 4" xfId="34943"/>
    <cellStyle name="Normal 4 3 2 2 2 3 2 2 2 5" xfId="34944"/>
    <cellStyle name="Normal 4 3 2 2 2 3 2 2 3" xfId="34945"/>
    <cellStyle name="Normal 4 3 2 2 2 3 2 2 4" xfId="34946"/>
    <cellStyle name="Normal 4 3 2 2 2 3 2 2 5" xfId="34947"/>
    <cellStyle name="Normal 4 3 2 2 2 3 2 2 6" xfId="34948"/>
    <cellStyle name="Normal 4 3 2 2 2 3 2 2 6 2" xfId="34949"/>
    <cellStyle name="Normal 4 3 2 2 2 3 2 2 7" xfId="34950"/>
    <cellStyle name="Normal 4 3 2 2 2 3 2 2 8" xfId="34951"/>
    <cellStyle name="Normal 4 3 2 2 2 3 2 2 9" xfId="34952"/>
    <cellStyle name="Normal 4 3 2 2 2 3 2 3" xfId="34953"/>
    <cellStyle name="Normal 4 3 2 2 2 3 2 3 2" xfId="34954"/>
    <cellStyle name="Normal 4 3 2 2 2 3 2 3 2 2" xfId="34955"/>
    <cellStyle name="Normal 4 3 2 2 2 3 2 3 2 2 2" xfId="34956"/>
    <cellStyle name="Normal 4 3 2 2 2 3 2 3 2 3" xfId="34957"/>
    <cellStyle name="Normal 4 3 2 2 2 3 2 3 2 4" xfId="34958"/>
    <cellStyle name="Normal 4 3 2 2 2 3 2 3 2 5" xfId="34959"/>
    <cellStyle name="Normal 4 3 2 2 2 3 2 3 3" xfId="34960"/>
    <cellStyle name="Normal 4 3 2 2 2 3 2 3 3 2" xfId="34961"/>
    <cellStyle name="Normal 4 3 2 2 2 3 2 3 4" xfId="34962"/>
    <cellStyle name="Normal 4 3 2 2 2 3 2 3 5" xfId="34963"/>
    <cellStyle name="Normal 4 3 2 2 2 3 2 4" xfId="34964"/>
    <cellStyle name="Normal 4 3 2 2 2 3 2 5" xfId="34965"/>
    <cellStyle name="Normal 4 3 2 2 2 3 2 6" xfId="34966"/>
    <cellStyle name="Normal 4 3 2 2 2 3 2 6 2" xfId="34967"/>
    <cellStyle name="Normal 4 3 2 2 2 3 2 7" xfId="34968"/>
    <cellStyle name="Normal 4 3 2 2 2 3 2 8" xfId="34969"/>
    <cellStyle name="Normal 4 3 2 2 2 3 2 9" xfId="34970"/>
    <cellStyle name="Normal 4 3 2 2 2 3 3" xfId="34971"/>
    <cellStyle name="Normal 4 3 2 2 2 3 4" xfId="34972"/>
    <cellStyle name="Normal 4 3 2 2 2 3 5" xfId="34973"/>
    <cellStyle name="Normal 4 3 2 2 2 3 6" xfId="34974"/>
    <cellStyle name="Normal 4 3 2 2 2 3 7" xfId="34975"/>
    <cellStyle name="Normal 4 3 2 2 2 3 8" xfId="34976"/>
    <cellStyle name="Normal 4 3 2 2 2 3 8 2" xfId="34977"/>
    <cellStyle name="Normal 4 3 2 2 2 3 8 2 2" xfId="34978"/>
    <cellStyle name="Normal 4 3 2 2 2 3 8 2 2 2" xfId="34979"/>
    <cellStyle name="Normal 4 3 2 2 2 3 8 2 3" xfId="34980"/>
    <cellStyle name="Normal 4 3 2 2 2 3 8 2 4" xfId="34981"/>
    <cellStyle name="Normal 4 3 2 2 2 3 8 2 5" xfId="34982"/>
    <cellStyle name="Normal 4 3 2 2 2 3 8 3" xfId="34983"/>
    <cellStyle name="Normal 4 3 2 2 2 3 8 3 2" xfId="34984"/>
    <cellStyle name="Normal 4 3 2 2 2 3 8 4" xfId="34985"/>
    <cellStyle name="Normal 4 3 2 2 2 3 8 5" xfId="34986"/>
    <cellStyle name="Normal 4 3 2 2 2 3 9" xfId="34987"/>
    <cellStyle name="Normal 4 3 2 2 2 4" xfId="34988"/>
    <cellStyle name="Normal 4 3 2 2 2 4 2" xfId="34989"/>
    <cellStyle name="Normal 4 3 2 2 2 4 2 2" xfId="34990"/>
    <cellStyle name="Normal 4 3 2 2 2 4 2 2 2" xfId="34991"/>
    <cellStyle name="Normal 4 3 2 2 2 4 2 2 2 2" xfId="34992"/>
    <cellStyle name="Normal 4 3 2 2 2 4 2 2 2 2 2" xfId="34993"/>
    <cellStyle name="Normal 4 3 2 2 2 4 2 2 2 3" xfId="34994"/>
    <cellStyle name="Normal 4 3 2 2 2 4 2 2 2 4" xfId="34995"/>
    <cellStyle name="Normal 4 3 2 2 2 4 2 2 2 5" xfId="34996"/>
    <cellStyle name="Normal 4 3 2 2 2 4 2 2 3" xfId="34997"/>
    <cellStyle name="Normal 4 3 2 2 2 4 2 2 3 2" xfId="34998"/>
    <cellStyle name="Normal 4 3 2 2 2 4 2 2 4" xfId="34999"/>
    <cellStyle name="Normal 4 3 2 2 2 4 2 2 5" xfId="35000"/>
    <cellStyle name="Normal 4 3 2 2 2 4 2 3" xfId="35001"/>
    <cellStyle name="Normal 4 3 2 2 2 4 2 4" xfId="35002"/>
    <cellStyle name="Normal 4 3 2 2 2 4 2 5" xfId="35003"/>
    <cellStyle name="Normal 4 3 2 2 2 4 2 6" xfId="35004"/>
    <cellStyle name="Normal 4 3 2 2 2 4 2 6 2" xfId="35005"/>
    <cellStyle name="Normal 4 3 2 2 2 4 2 7" xfId="35006"/>
    <cellStyle name="Normal 4 3 2 2 2 4 2 8" xfId="35007"/>
    <cellStyle name="Normal 4 3 2 2 2 4 2 9" xfId="35008"/>
    <cellStyle name="Normal 4 3 2 2 2 4 3" xfId="35009"/>
    <cellStyle name="Normal 4 3 2 2 2 4 3 2" xfId="35010"/>
    <cellStyle name="Normal 4 3 2 2 2 4 3 2 2" xfId="35011"/>
    <cellStyle name="Normal 4 3 2 2 2 4 3 2 2 2" xfId="35012"/>
    <cellStyle name="Normal 4 3 2 2 2 4 3 2 3" xfId="35013"/>
    <cellStyle name="Normal 4 3 2 2 2 4 3 2 4" xfId="35014"/>
    <cellStyle name="Normal 4 3 2 2 2 4 3 2 5" xfId="35015"/>
    <cellStyle name="Normal 4 3 2 2 2 4 3 3" xfId="35016"/>
    <cellStyle name="Normal 4 3 2 2 2 4 3 3 2" xfId="35017"/>
    <cellStyle name="Normal 4 3 2 2 2 4 3 4" xfId="35018"/>
    <cellStyle name="Normal 4 3 2 2 2 4 3 5" xfId="35019"/>
    <cellStyle name="Normal 4 3 2 2 2 4 4" xfId="35020"/>
    <cellStyle name="Normal 4 3 2 2 2 4 5" xfId="35021"/>
    <cellStyle name="Normal 4 3 2 2 2 4 6" xfId="35022"/>
    <cellStyle name="Normal 4 3 2 2 2 4 6 2" xfId="35023"/>
    <cellStyle name="Normal 4 3 2 2 2 4 7" xfId="35024"/>
    <cellStyle name="Normal 4 3 2 2 2 4 8" xfId="35025"/>
    <cellStyle name="Normal 4 3 2 2 2 4 9" xfId="35026"/>
    <cellStyle name="Normal 4 3 2 2 2 5" xfId="35027"/>
    <cellStyle name="Normal 4 3 2 2 2 5 2" xfId="35028"/>
    <cellStyle name="Normal 4 3 2 2 2 5 3" xfId="35029"/>
    <cellStyle name="Normal 4 3 2 2 2 6" xfId="35030"/>
    <cellStyle name="Normal 4 3 2 2 2 6 2" xfId="35031"/>
    <cellStyle name="Normal 4 3 2 2 2 6 3" xfId="35032"/>
    <cellStyle name="Normal 4 3 2 2 2 7" xfId="35033"/>
    <cellStyle name="Normal 4 3 2 2 2 7 2" xfId="35034"/>
    <cellStyle name="Normal 4 3 2 2 2 7 3" xfId="35035"/>
    <cellStyle name="Normal 4 3 2 2 2 8" xfId="35036"/>
    <cellStyle name="Normal 4 3 2 2 2 8 2" xfId="35037"/>
    <cellStyle name="Normal 4 3 2 2 2 8 3" xfId="35038"/>
    <cellStyle name="Normal 4 3 2 2 2 9" xfId="35039"/>
    <cellStyle name="Normal 4 3 2 2 2 9 2" xfId="35040"/>
    <cellStyle name="Normal 4 3 2 2 2 9 2 2" xfId="35041"/>
    <cellStyle name="Normal 4 3 2 2 2 9 2 2 2" xfId="35042"/>
    <cellStyle name="Normal 4 3 2 2 2 9 2 3" xfId="35043"/>
    <cellStyle name="Normal 4 3 2 2 2 9 2 4" xfId="35044"/>
    <cellStyle name="Normal 4 3 2 2 2 9 2 5" xfId="35045"/>
    <cellStyle name="Normal 4 3 2 2 2 9 3" xfId="35046"/>
    <cellStyle name="Normal 4 3 2 2 2 9 3 2" xfId="35047"/>
    <cellStyle name="Normal 4 3 2 2 2 9 4" xfId="35048"/>
    <cellStyle name="Normal 4 3 2 2 2 9 5" xfId="35049"/>
    <cellStyle name="Normal 4 3 2 2 3" xfId="35050"/>
    <cellStyle name="Normal 4 3 2 2 3 2" xfId="35051"/>
    <cellStyle name="Normal 4 3 2 2 3 3" xfId="35052"/>
    <cellStyle name="Normal 4 3 2 2 4" xfId="35053"/>
    <cellStyle name="Normal 4 3 2 2 4 10" xfId="35054"/>
    <cellStyle name="Normal 4 3 2 2 4 11" xfId="35055"/>
    <cellStyle name="Normal 4 3 2 2 4 12" xfId="35056"/>
    <cellStyle name="Normal 4 3 2 2 4 12 2" xfId="35057"/>
    <cellStyle name="Normal 4 3 2 2 4 13" xfId="35058"/>
    <cellStyle name="Normal 4 3 2 2 4 14" xfId="35059"/>
    <cellStyle name="Normal 4 3 2 2 4 15" xfId="35060"/>
    <cellStyle name="Normal 4 3 2 2 4 2" xfId="35061"/>
    <cellStyle name="Normal 4 3 2 2 4 2 2" xfId="35062"/>
    <cellStyle name="Normal 4 3 2 2 4 2 2 2" xfId="35063"/>
    <cellStyle name="Normal 4 3 2 2 4 2 2 2 2" xfId="35064"/>
    <cellStyle name="Normal 4 3 2 2 4 2 2 2 2 2" xfId="35065"/>
    <cellStyle name="Normal 4 3 2 2 4 2 2 2 2 2 2" xfId="35066"/>
    <cellStyle name="Normal 4 3 2 2 4 2 2 2 2 3" xfId="35067"/>
    <cellStyle name="Normal 4 3 2 2 4 2 2 2 2 4" xfId="35068"/>
    <cellStyle name="Normal 4 3 2 2 4 2 2 2 2 5" xfId="35069"/>
    <cellStyle name="Normal 4 3 2 2 4 2 2 2 3" xfId="35070"/>
    <cellStyle name="Normal 4 3 2 2 4 2 2 2 3 2" xfId="35071"/>
    <cellStyle name="Normal 4 3 2 2 4 2 2 2 4" xfId="35072"/>
    <cellStyle name="Normal 4 3 2 2 4 2 2 2 5" xfId="35073"/>
    <cellStyle name="Normal 4 3 2 2 4 2 2 3" xfId="35074"/>
    <cellStyle name="Normal 4 3 2 2 4 2 2 4" xfId="35075"/>
    <cellStyle name="Normal 4 3 2 2 4 2 2 5" xfId="35076"/>
    <cellStyle name="Normal 4 3 2 2 4 2 2 6" xfId="35077"/>
    <cellStyle name="Normal 4 3 2 2 4 2 2 6 2" xfId="35078"/>
    <cellStyle name="Normal 4 3 2 2 4 2 2 7" xfId="35079"/>
    <cellStyle name="Normal 4 3 2 2 4 2 2 8" xfId="35080"/>
    <cellStyle name="Normal 4 3 2 2 4 2 2 9" xfId="35081"/>
    <cellStyle name="Normal 4 3 2 2 4 2 3" xfId="35082"/>
    <cellStyle name="Normal 4 3 2 2 4 2 3 2" xfId="35083"/>
    <cellStyle name="Normal 4 3 2 2 4 2 3 2 2" xfId="35084"/>
    <cellStyle name="Normal 4 3 2 2 4 2 3 2 2 2" xfId="35085"/>
    <cellStyle name="Normal 4 3 2 2 4 2 3 2 3" xfId="35086"/>
    <cellStyle name="Normal 4 3 2 2 4 2 3 2 4" xfId="35087"/>
    <cellStyle name="Normal 4 3 2 2 4 2 3 2 5" xfId="35088"/>
    <cellStyle name="Normal 4 3 2 2 4 2 3 3" xfId="35089"/>
    <cellStyle name="Normal 4 3 2 2 4 2 3 3 2" xfId="35090"/>
    <cellStyle name="Normal 4 3 2 2 4 2 3 4" xfId="35091"/>
    <cellStyle name="Normal 4 3 2 2 4 2 3 5" xfId="35092"/>
    <cellStyle name="Normal 4 3 2 2 4 2 4" xfId="35093"/>
    <cellStyle name="Normal 4 3 2 2 4 2 5" xfId="35094"/>
    <cellStyle name="Normal 4 3 2 2 4 2 6" xfId="35095"/>
    <cellStyle name="Normal 4 3 2 2 4 2 6 2" xfId="35096"/>
    <cellStyle name="Normal 4 3 2 2 4 2 7" xfId="35097"/>
    <cellStyle name="Normal 4 3 2 2 4 2 8" xfId="35098"/>
    <cellStyle name="Normal 4 3 2 2 4 2 9" xfId="35099"/>
    <cellStyle name="Normal 4 3 2 2 4 3" xfId="35100"/>
    <cellStyle name="Normal 4 3 2 2 4 3 2" xfId="35101"/>
    <cellStyle name="Normal 4 3 2 2 4 3 3" xfId="35102"/>
    <cellStyle name="Normal 4 3 2 2 4 4" xfId="35103"/>
    <cellStyle name="Normal 4 3 2 2 4 4 2" xfId="35104"/>
    <cellStyle name="Normal 4 3 2 2 4 4 3" xfId="35105"/>
    <cellStyle name="Normal 4 3 2 2 4 5" xfId="35106"/>
    <cellStyle name="Normal 4 3 2 2 4 5 2" xfId="35107"/>
    <cellStyle name="Normal 4 3 2 2 4 5 3" xfId="35108"/>
    <cellStyle name="Normal 4 3 2 2 4 6" xfId="35109"/>
    <cellStyle name="Normal 4 3 2 2 4 6 2" xfId="35110"/>
    <cellStyle name="Normal 4 3 2 2 4 6 3" xfId="35111"/>
    <cellStyle name="Normal 4 3 2 2 4 7" xfId="35112"/>
    <cellStyle name="Normal 4 3 2 2 4 7 2" xfId="35113"/>
    <cellStyle name="Normal 4 3 2 2 4 7 3" xfId="35114"/>
    <cellStyle name="Normal 4 3 2 2 4 8" xfId="35115"/>
    <cellStyle name="Normal 4 3 2 2 4 8 2" xfId="35116"/>
    <cellStyle name="Normal 4 3 2 2 4 8 2 2" xfId="35117"/>
    <cellStyle name="Normal 4 3 2 2 4 8 2 2 2" xfId="35118"/>
    <cellStyle name="Normal 4 3 2 2 4 8 2 3" xfId="35119"/>
    <cellStyle name="Normal 4 3 2 2 4 8 2 4" xfId="35120"/>
    <cellStyle name="Normal 4 3 2 2 4 8 2 5" xfId="35121"/>
    <cellStyle name="Normal 4 3 2 2 4 8 3" xfId="35122"/>
    <cellStyle name="Normal 4 3 2 2 4 8 3 2" xfId="35123"/>
    <cellStyle name="Normal 4 3 2 2 4 8 4" xfId="35124"/>
    <cellStyle name="Normal 4 3 2 2 4 8 5" xfId="35125"/>
    <cellStyle name="Normal 4 3 2 2 4 9" xfId="35126"/>
    <cellStyle name="Normal 4 3 2 2 5" xfId="35127"/>
    <cellStyle name="Normal 4 3 2 2 5 2" xfId="35128"/>
    <cellStyle name="Normal 4 3 2 2 5 3" xfId="35129"/>
    <cellStyle name="Normal 4 3 2 2 6" xfId="35130"/>
    <cellStyle name="Normal 4 3 2 2 6 2" xfId="35131"/>
    <cellStyle name="Normal 4 3 2 2 6 2 2" xfId="35132"/>
    <cellStyle name="Normal 4 3 2 2 6 2 2 2" xfId="35133"/>
    <cellStyle name="Normal 4 3 2 2 6 2 2 2 2" xfId="35134"/>
    <cellStyle name="Normal 4 3 2 2 6 2 2 2 2 2" xfId="35135"/>
    <cellStyle name="Normal 4 3 2 2 6 2 2 2 3" xfId="35136"/>
    <cellStyle name="Normal 4 3 2 2 6 2 2 2 4" xfId="35137"/>
    <cellStyle name="Normal 4 3 2 2 6 2 2 2 5" xfId="35138"/>
    <cellStyle name="Normal 4 3 2 2 6 2 2 3" xfId="35139"/>
    <cellStyle name="Normal 4 3 2 2 6 2 2 3 2" xfId="35140"/>
    <cellStyle name="Normal 4 3 2 2 6 2 2 4" xfId="35141"/>
    <cellStyle name="Normal 4 3 2 2 6 2 2 5" xfId="35142"/>
    <cellStyle name="Normal 4 3 2 2 6 2 3" xfId="35143"/>
    <cellStyle name="Normal 4 3 2 2 6 2 4" xfId="35144"/>
    <cellStyle name="Normal 4 3 2 2 6 2 5" xfId="35145"/>
    <cellStyle name="Normal 4 3 2 2 6 2 6" xfId="35146"/>
    <cellStyle name="Normal 4 3 2 2 6 2 6 2" xfId="35147"/>
    <cellStyle name="Normal 4 3 2 2 6 2 7" xfId="35148"/>
    <cellStyle name="Normal 4 3 2 2 6 2 8" xfId="35149"/>
    <cellStyle name="Normal 4 3 2 2 6 2 9" xfId="35150"/>
    <cellStyle name="Normal 4 3 2 2 6 3" xfId="35151"/>
    <cellStyle name="Normal 4 3 2 2 6 3 2" xfId="35152"/>
    <cellStyle name="Normal 4 3 2 2 6 3 2 2" xfId="35153"/>
    <cellStyle name="Normal 4 3 2 2 6 3 2 2 2" xfId="35154"/>
    <cellStyle name="Normal 4 3 2 2 6 3 2 3" xfId="35155"/>
    <cellStyle name="Normal 4 3 2 2 6 3 2 4" xfId="35156"/>
    <cellStyle name="Normal 4 3 2 2 6 3 2 5" xfId="35157"/>
    <cellStyle name="Normal 4 3 2 2 6 3 3" xfId="35158"/>
    <cellStyle name="Normal 4 3 2 2 6 3 3 2" xfId="35159"/>
    <cellStyle name="Normal 4 3 2 2 6 3 4" xfId="35160"/>
    <cellStyle name="Normal 4 3 2 2 6 3 5" xfId="35161"/>
    <cellStyle name="Normal 4 3 2 2 6 4" xfId="35162"/>
    <cellStyle name="Normal 4 3 2 2 6 5" xfId="35163"/>
    <cellStyle name="Normal 4 3 2 2 6 6" xfId="35164"/>
    <cellStyle name="Normal 4 3 2 2 6 6 2" xfId="35165"/>
    <cellStyle name="Normal 4 3 2 2 6 7" xfId="35166"/>
    <cellStyle name="Normal 4 3 2 2 6 8" xfId="35167"/>
    <cellStyle name="Normal 4 3 2 2 6 9" xfId="35168"/>
    <cellStyle name="Normal 4 3 2 2 7" xfId="35169"/>
    <cellStyle name="Normal 4 3 2 2 8" xfId="35170"/>
    <cellStyle name="Normal 4 3 2 2 9" xfId="35171"/>
    <cellStyle name="Normal 4 3 2 20" xfId="35172"/>
    <cellStyle name="Normal 4 3 2 20 2" xfId="35173"/>
    <cellStyle name="Normal 4 3 2 21" xfId="35174"/>
    <cellStyle name="Normal 4 3 2 22" xfId="35175"/>
    <cellStyle name="Normal 4 3 2 23" xfId="35176"/>
    <cellStyle name="Normal 4 3 2 3" xfId="35177"/>
    <cellStyle name="Normal 4 3 2 3 2" xfId="35178"/>
    <cellStyle name="Normal 4 3 2 3 3" xfId="35179"/>
    <cellStyle name="Normal 4 3 2 4" xfId="35180"/>
    <cellStyle name="Normal 4 3 2 4 2" xfId="35181"/>
    <cellStyle name="Normal 4 3 2 4 3" xfId="35182"/>
    <cellStyle name="Normal 4 3 2 5" xfId="35183"/>
    <cellStyle name="Normal 4 3 2 5 2" xfId="35184"/>
    <cellStyle name="Normal 4 3 2 5 3" xfId="35185"/>
    <cellStyle name="Normal 4 3 2 6" xfId="35186"/>
    <cellStyle name="Normal 4 3 2 6 2" xfId="35187"/>
    <cellStyle name="Normal 4 3 2 6 3" xfId="35188"/>
    <cellStyle name="Normal 4 3 2 7" xfId="35189"/>
    <cellStyle name="Normal 4 3 2 7 2" xfId="35190"/>
    <cellStyle name="Normal 4 3 2 7 3" xfId="35191"/>
    <cellStyle name="Normal 4 3 2 8" xfId="35192"/>
    <cellStyle name="Normal 4 3 2 8 10" xfId="35193"/>
    <cellStyle name="Normal 4 3 2 8 11" xfId="35194"/>
    <cellStyle name="Normal 4 3 2 8 12" xfId="35195"/>
    <cellStyle name="Normal 4 3 2 8 13" xfId="35196"/>
    <cellStyle name="Normal 4 3 2 8 13 2" xfId="35197"/>
    <cellStyle name="Normal 4 3 2 8 14" xfId="35198"/>
    <cellStyle name="Normal 4 3 2 8 15" xfId="35199"/>
    <cellStyle name="Normal 4 3 2 8 16" xfId="35200"/>
    <cellStyle name="Normal 4 3 2 8 2" xfId="35201"/>
    <cellStyle name="Normal 4 3 2 8 2 10" xfId="35202"/>
    <cellStyle name="Normal 4 3 2 8 2 11" xfId="35203"/>
    <cellStyle name="Normal 4 3 2 8 2 12" xfId="35204"/>
    <cellStyle name="Normal 4 3 2 8 2 13" xfId="35205"/>
    <cellStyle name="Normal 4 3 2 8 2 13 2" xfId="35206"/>
    <cellStyle name="Normal 4 3 2 8 2 14" xfId="35207"/>
    <cellStyle name="Normal 4 3 2 8 2 15" xfId="35208"/>
    <cellStyle name="Normal 4 3 2 8 2 16" xfId="35209"/>
    <cellStyle name="Normal 4 3 2 8 2 2" xfId="35210"/>
    <cellStyle name="Normal 4 3 2 8 2 2 10" xfId="35211"/>
    <cellStyle name="Normal 4 3 2 8 2 2 11" xfId="35212"/>
    <cellStyle name="Normal 4 3 2 8 2 2 12" xfId="35213"/>
    <cellStyle name="Normal 4 3 2 8 2 2 12 2" xfId="35214"/>
    <cellStyle name="Normal 4 3 2 8 2 2 13" xfId="35215"/>
    <cellStyle name="Normal 4 3 2 8 2 2 14" xfId="35216"/>
    <cellStyle name="Normal 4 3 2 8 2 2 15" xfId="35217"/>
    <cellStyle name="Normal 4 3 2 8 2 2 2" xfId="35218"/>
    <cellStyle name="Normal 4 3 2 8 2 2 2 2" xfId="35219"/>
    <cellStyle name="Normal 4 3 2 8 2 2 2 2 2" xfId="35220"/>
    <cellStyle name="Normal 4 3 2 8 2 2 2 2 2 2" xfId="35221"/>
    <cellStyle name="Normal 4 3 2 8 2 2 2 2 2 2 2" xfId="35222"/>
    <cellStyle name="Normal 4 3 2 8 2 2 2 2 2 2 2 2" xfId="35223"/>
    <cellStyle name="Normal 4 3 2 8 2 2 2 2 2 2 3" xfId="35224"/>
    <cellStyle name="Normal 4 3 2 8 2 2 2 2 2 2 4" xfId="35225"/>
    <cellStyle name="Normal 4 3 2 8 2 2 2 2 2 2 5" xfId="35226"/>
    <cellStyle name="Normal 4 3 2 8 2 2 2 2 2 3" xfId="35227"/>
    <cellStyle name="Normal 4 3 2 8 2 2 2 2 2 3 2" xfId="35228"/>
    <cellStyle name="Normal 4 3 2 8 2 2 2 2 2 4" xfId="35229"/>
    <cellStyle name="Normal 4 3 2 8 2 2 2 2 2 5" xfId="35230"/>
    <cellStyle name="Normal 4 3 2 8 2 2 2 2 3" xfId="35231"/>
    <cellStyle name="Normal 4 3 2 8 2 2 2 2 4" xfId="35232"/>
    <cellStyle name="Normal 4 3 2 8 2 2 2 2 5" xfId="35233"/>
    <cellStyle name="Normal 4 3 2 8 2 2 2 2 6" xfId="35234"/>
    <cellStyle name="Normal 4 3 2 8 2 2 2 2 6 2" xfId="35235"/>
    <cellStyle name="Normal 4 3 2 8 2 2 2 2 7" xfId="35236"/>
    <cellStyle name="Normal 4 3 2 8 2 2 2 2 8" xfId="35237"/>
    <cellStyle name="Normal 4 3 2 8 2 2 2 2 9" xfId="35238"/>
    <cellStyle name="Normal 4 3 2 8 2 2 2 3" xfId="35239"/>
    <cellStyle name="Normal 4 3 2 8 2 2 2 3 2" xfId="35240"/>
    <cellStyle name="Normal 4 3 2 8 2 2 2 3 2 2" xfId="35241"/>
    <cellStyle name="Normal 4 3 2 8 2 2 2 3 2 2 2" xfId="35242"/>
    <cellStyle name="Normal 4 3 2 8 2 2 2 3 2 3" xfId="35243"/>
    <cellStyle name="Normal 4 3 2 8 2 2 2 3 2 4" xfId="35244"/>
    <cellStyle name="Normal 4 3 2 8 2 2 2 3 2 5" xfId="35245"/>
    <cellStyle name="Normal 4 3 2 8 2 2 2 3 3" xfId="35246"/>
    <cellStyle name="Normal 4 3 2 8 2 2 2 3 3 2" xfId="35247"/>
    <cellStyle name="Normal 4 3 2 8 2 2 2 3 4" xfId="35248"/>
    <cellStyle name="Normal 4 3 2 8 2 2 2 3 5" xfId="35249"/>
    <cellStyle name="Normal 4 3 2 8 2 2 2 4" xfId="35250"/>
    <cellStyle name="Normal 4 3 2 8 2 2 2 5" xfId="35251"/>
    <cellStyle name="Normal 4 3 2 8 2 2 2 6" xfId="35252"/>
    <cellStyle name="Normal 4 3 2 8 2 2 2 6 2" xfId="35253"/>
    <cellStyle name="Normal 4 3 2 8 2 2 2 7" xfId="35254"/>
    <cellStyle name="Normal 4 3 2 8 2 2 2 8" xfId="35255"/>
    <cellStyle name="Normal 4 3 2 8 2 2 2 9" xfId="35256"/>
    <cellStyle name="Normal 4 3 2 8 2 2 3" xfId="35257"/>
    <cellStyle name="Normal 4 3 2 8 2 2 4" xfId="35258"/>
    <cellStyle name="Normal 4 3 2 8 2 2 5" xfId="35259"/>
    <cellStyle name="Normal 4 3 2 8 2 2 6" xfId="35260"/>
    <cellStyle name="Normal 4 3 2 8 2 2 7" xfId="35261"/>
    <cellStyle name="Normal 4 3 2 8 2 2 8" xfId="35262"/>
    <cellStyle name="Normal 4 3 2 8 2 2 8 2" xfId="35263"/>
    <cellStyle name="Normal 4 3 2 8 2 2 8 2 2" xfId="35264"/>
    <cellStyle name="Normal 4 3 2 8 2 2 8 2 2 2" xfId="35265"/>
    <cellStyle name="Normal 4 3 2 8 2 2 8 2 3" xfId="35266"/>
    <cellStyle name="Normal 4 3 2 8 2 2 8 2 4" xfId="35267"/>
    <cellStyle name="Normal 4 3 2 8 2 2 8 2 5" xfId="35268"/>
    <cellStyle name="Normal 4 3 2 8 2 2 8 3" xfId="35269"/>
    <cellStyle name="Normal 4 3 2 8 2 2 8 3 2" xfId="35270"/>
    <cellStyle name="Normal 4 3 2 8 2 2 8 4" xfId="35271"/>
    <cellStyle name="Normal 4 3 2 8 2 2 8 5" xfId="35272"/>
    <cellStyle name="Normal 4 3 2 8 2 2 9" xfId="35273"/>
    <cellStyle name="Normal 4 3 2 8 2 3" xfId="35274"/>
    <cellStyle name="Normal 4 3 2 8 2 4" xfId="35275"/>
    <cellStyle name="Normal 4 3 2 8 2 4 2" xfId="35276"/>
    <cellStyle name="Normal 4 3 2 8 2 4 2 2" xfId="35277"/>
    <cellStyle name="Normal 4 3 2 8 2 4 2 2 2" xfId="35278"/>
    <cellStyle name="Normal 4 3 2 8 2 4 2 2 2 2" xfId="35279"/>
    <cellStyle name="Normal 4 3 2 8 2 4 2 2 2 2 2" xfId="35280"/>
    <cellStyle name="Normal 4 3 2 8 2 4 2 2 2 3" xfId="35281"/>
    <cellStyle name="Normal 4 3 2 8 2 4 2 2 2 4" xfId="35282"/>
    <cellStyle name="Normal 4 3 2 8 2 4 2 2 2 5" xfId="35283"/>
    <cellStyle name="Normal 4 3 2 8 2 4 2 2 3" xfId="35284"/>
    <cellStyle name="Normal 4 3 2 8 2 4 2 2 3 2" xfId="35285"/>
    <cellStyle name="Normal 4 3 2 8 2 4 2 2 4" xfId="35286"/>
    <cellStyle name="Normal 4 3 2 8 2 4 2 2 5" xfId="35287"/>
    <cellStyle name="Normal 4 3 2 8 2 4 2 3" xfId="35288"/>
    <cellStyle name="Normal 4 3 2 8 2 4 2 4" xfId="35289"/>
    <cellStyle name="Normal 4 3 2 8 2 4 2 5" xfId="35290"/>
    <cellStyle name="Normal 4 3 2 8 2 4 2 6" xfId="35291"/>
    <cellStyle name="Normal 4 3 2 8 2 4 2 6 2" xfId="35292"/>
    <cellStyle name="Normal 4 3 2 8 2 4 2 7" xfId="35293"/>
    <cellStyle name="Normal 4 3 2 8 2 4 2 8" xfId="35294"/>
    <cellStyle name="Normal 4 3 2 8 2 4 2 9" xfId="35295"/>
    <cellStyle name="Normal 4 3 2 8 2 4 3" xfId="35296"/>
    <cellStyle name="Normal 4 3 2 8 2 4 3 2" xfId="35297"/>
    <cellStyle name="Normal 4 3 2 8 2 4 3 2 2" xfId="35298"/>
    <cellStyle name="Normal 4 3 2 8 2 4 3 2 2 2" xfId="35299"/>
    <cellStyle name="Normal 4 3 2 8 2 4 3 2 3" xfId="35300"/>
    <cellStyle name="Normal 4 3 2 8 2 4 3 2 4" xfId="35301"/>
    <cellStyle name="Normal 4 3 2 8 2 4 3 2 5" xfId="35302"/>
    <cellStyle name="Normal 4 3 2 8 2 4 3 3" xfId="35303"/>
    <cellStyle name="Normal 4 3 2 8 2 4 3 3 2" xfId="35304"/>
    <cellStyle name="Normal 4 3 2 8 2 4 3 4" xfId="35305"/>
    <cellStyle name="Normal 4 3 2 8 2 4 3 5" xfId="35306"/>
    <cellStyle name="Normal 4 3 2 8 2 4 4" xfId="35307"/>
    <cellStyle name="Normal 4 3 2 8 2 4 5" xfId="35308"/>
    <cellStyle name="Normal 4 3 2 8 2 4 6" xfId="35309"/>
    <cellStyle name="Normal 4 3 2 8 2 4 6 2" xfId="35310"/>
    <cellStyle name="Normal 4 3 2 8 2 4 7" xfId="35311"/>
    <cellStyle name="Normal 4 3 2 8 2 4 8" xfId="35312"/>
    <cellStyle name="Normal 4 3 2 8 2 4 9" xfId="35313"/>
    <cellStyle name="Normal 4 3 2 8 2 5" xfId="35314"/>
    <cellStyle name="Normal 4 3 2 8 2 6" xfId="35315"/>
    <cellStyle name="Normal 4 3 2 8 2 7" xfId="35316"/>
    <cellStyle name="Normal 4 3 2 8 2 8" xfId="35317"/>
    <cellStyle name="Normal 4 3 2 8 2 9" xfId="35318"/>
    <cellStyle name="Normal 4 3 2 8 2 9 2" xfId="35319"/>
    <cellStyle name="Normal 4 3 2 8 2 9 2 2" xfId="35320"/>
    <cellStyle name="Normal 4 3 2 8 2 9 2 2 2" xfId="35321"/>
    <cellStyle name="Normal 4 3 2 8 2 9 2 3" xfId="35322"/>
    <cellStyle name="Normal 4 3 2 8 2 9 2 4" xfId="35323"/>
    <cellStyle name="Normal 4 3 2 8 2 9 2 5" xfId="35324"/>
    <cellStyle name="Normal 4 3 2 8 2 9 3" xfId="35325"/>
    <cellStyle name="Normal 4 3 2 8 2 9 3 2" xfId="35326"/>
    <cellStyle name="Normal 4 3 2 8 2 9 4" xfId="35327"/>
    <cellStyle name="Normal 4 3 2 8 2 9 5" xfId="35328"/>
    <cellStyle name="Normal 4 3 2 8 3" xfId="35329"/>
    <cellStyle name="Normal 4 3 2 8 3 10" xfId="35330"/>
    <cellStyle name="Normal 4 3 2 8 3 11" xfId="35331"/>
    <cellStyle name="Normal 4 3 2 8 3 12" xfId="35332"/>
    <cellStyle name="Normal 4 3 2 8 3 12 2" xfId="35333"/>
    <cellStyle name="Normal 4 3 2 8 3 13" xfId="35334"/>
    <cellStyle name="Normal 4 3 2 8 3 14" xfId="35335"/>
    <cellStyle name="Normal 4 3 2 8 3 15" xfId="35336"/>
    <cellStyle name="Normal 4 3 2 8 3 2" xfId="35337"/>
    <cellStyle name="Normal 4 3 2 8 3 2 2" xfId="35338"/>
    <cellStyle name="Normal 4 3 2 8 3 2 2 2" xfId="35339"/>
    <cellStyle name="Normal 4 3 2 8 3 2 2 2 2" xfId="35340"/>
    <cellStyle name="Normal 4 3 2 8 3 2 2 2 2 2" xfId="35341"/>
    <cellStyle name="Normal 4 3 2 8 3 2 2 2 2 2 2" xfId="35342"/>
    <cellStyle name="Normal 4 3 2 8 3 2 2 2 2 3" xfId="35343"/>
    <cellStyle name="Normal 4 3 2 8 3 2 2 2 2 4" xfId="35344"/>
    <cellStyle name="Normal 4 3 2 8 3 2 2 2 2 5" xfId="35345"/>
    <cellStyle name="Normal 4 3 2 8 3 2 2 2 3" xfId="35346"/>
    <cellStyle name="Normal 4 3 2 8 3 2 2 2 3 2" xfId="35347"/>
    <cellStyle name="Normal 4 3 2 8 3 2 2 2 4" xfId="35348"/>
    <cellStyle name="Normal 4 3 2 8 3 2 2 2 5" xfId="35349"/>
    <cellStyle name="Normal 4 3 2 8 3 2 2 3" xfId="35350"/>
    <cellStyle name="Normal 4 3 2 8 3 2 2 4" xfId="35351"/>
    <cellStyle name="Normal 4 3 2 8 3 2 2 5" xfId="35352"/>
    <cellStyle name="Normal 4 3 2 8 3 2 2 6" xfId="35353"/>
    <cellStyle name="Normal 4 3 2 8 3 2 2 6 2" xfId="35354"/>
    <cellStyle name="Normal 4 3 2 8 3 2 2 7" xfId="35355"/>
    <cellStyle name="Normal 4 3 2 8 3 2 2 8" xfId="35356"/>
    <cellStyle name="Normal 4 3 2 8 3 2 2 9" xfId="35357"/>
    <cellStyle name="Normal 4 3 2 8 3 2 3" xfId="35358"/>
    <cellStyle name="Normal 4 3 2 8 3 2 3 2" xfId="35359"/>
    <cellStyle name="Normal 4 3 2 8 3 2 3 2 2" xfId="35360"/>
    <cellStyle name="Normal 4 3 2 8 3 2 3 2 2 2" xfId="35361"/>
    <cellStyle name="Normal 4 3 2 8 3 2 3 2 3" xfId="35362"/>
    <cellStyle name="Normal 4 3 2 8 3 2 3 2 4" xfId="35363"/>
    <cellStyle name="Normal 4 3 2 8 3 2 3 2 5" xfId="35364"/>
    <cellStyle name="Normal 4 3 2 8 3 2 3 3" xfId="35365"/>
    <cellStyle name="Normal 4 3 2 8 3 2 3 3 2" xfId="35366"/>
    <cellStyle name="Normal 4 3 2 8 3 2 3 4" xfId="35367"/>
    <cellStyle name="Normal 4 3 2 8 3 2 3 5" xfId="35368"/>
    <cellStyle name="Normal 4 3 2 8 3 2 4" xfId="35369"/>
    <cellStyle name="Normal 4 3 2 8 3 2 5" xfId="35370"/>
    <cellStyle name="Normal 4 3 2 8 3 2 6" xfId="35371"/>
    <cellStyle name="Normal 4 3 2 8 3 2 6 2" xfId="35372"/>
    <cellStyle name="Normal 4 3 2 8 3 2 7" xfId="35373"/>
    <cellStyle name="Normal 4 3 2 8 3 2 8" xfId="35374"/>
    <cellStyle name="Normal 4 3 2 8 3 2 9" xfId="35375"/>
    <cellStyle name="Normal 4 3 2 8 3 3" xfId="35376"/>
    <cellStyle name="Normal 4 3 2 8 3 4" xfId="35377"/>
    <cellStyle name="Normal 4 3 2 8 3 5" xfId="35378"/>
    <cellStyle name="Normal 4 3 2 8 3 6" xfId="35379"/>
    <cellStyle name="Normal 4 3 2 8 3 7" xfId="35380"/>
    <cellStyle name="Normal 4 3 2 8 3 8" xfId="35381"/>
    <cellStyle name="Normal 4 3 2 8 3 8 2" xfId="35382"/>
    <cellStyle name="Normal 4 3 2 8 3 8 2 2" xfId="35383"/>
    <cellStyle name="Normal 4 3 2 8 3 8 2 2 2" xfId="35384"/>
    <cellStyle name="Normal 4 3 2 8 3 8 2 3" xfId="35385"/>
    <cellStyle name="Normal 4 3 2 8 3 8 2 4" xfId="35386"/>
    <cellStyle name="Normal 4 3 2 8 3 8 2 5" xfId="35387"/>
    <cellStyle name="Normal 4 3 2 8 3 8 3" xfId="35388"/>
    <cellStyle name="Normal 4 3 2 8 3 8 3 2" xfId="35389"/>
    <cellStyle name="Normal 4 3 2 8 3 8 4" xfId="35390"/>
    <cellStyle name="Normal 4 3 2 8 3 8 5" xfId="35391"/>
    <cellStyle name="Normal 4 3 2 8 3 9" xfId="35392"/>
    <cellStyle name="Normal 4 3 2 8 4" xfId="35393"/>
    <cellStyle name="Normal 4 3 2 8 4 2" xfId="35394"/>
    <cellStyle name="Normal 4 3 2 8 4 2 2" xfId="35395"/>
    <cellStyle name="Normal 4 3 2 8 4 2 2 2" xfId="35396"/>
    <cellStyle name="Normal 4 3 2 8 4 2 2 2 2" xfId="35397"/>
    <cellStyle name="Normal 4 3 2 8 4 2 2 2 2 2" xfId="35398"/>
    <cellStyle name="Normal 4 3 2 8 4 2 2 2 3" xfId="35399"/>
    <cellStyle name="Normal 4 3 2 8 4 2 2 2 4" xfId="35400"/>
    <cellStyle name="Normal 4 3 2 8 4 2 2 2 5" xfId="35401"/>
    <cellStyle name="Normal 4 3 2 8 4 2 2 3" xfId="35402"/>
    <cellStyle name="Normal 4 3 2 8 4 2 2 3 2" xfId="35403"/>
    <cellStyle name="Normal 4 3 2 8 4 2 2 4" xfId="35404"/>
    <cellStyle name="Normal 4 3 2 8 4 2 2 5" xfId="35405"/>
    <cellStyle name="Normal 4 3 2 8 4 2 3" xfId="35406"/>
    <cellStyle name="Normal 4 3 2 8 4 2 4" xfId="35407"/>
    <cellStyle name="Normal 4 3 2 8 4 2 5" xfId="35408"/>
    <cellStyle name="Normal 4 3 2 8 4 2 6" xfId="35409"/>
    <cellStyle name="Normal 4 3 2 8 4 2 6 2" xfId="35410"/>
    <cellStyle name="Normal 4 3 2 8 4 2 7" xfId="35411"/>
    <cellStyle name="Normal 4 3 2 8 4 2 8" xfId="35412"/>
    <cellStyle name="Normal 4 3 2 8 4 2 9" xfId="35413"/>
    <cellStyle name="Normal 4 3 2 8 4 3" xfId="35414"/>
    <cellStyle name="Normal 4 3 2 8 4 3 2" xfId="35415"/>
    <cellStyle name="Normal 4 3 2 8 4 3 2 2" xfId="35416"/>
    <cellStyle name="Normal 4 3 2 8 4 3 2 2 2" xfId="35417"/>
    <cellStyle name="Normal 4 3 2 8 4 3 2 3" xfId="35418"/>
    <cellStyle name="Normal 4 3 2 8 4 3 2 4" xfId="35419"/>
    <cellStyle name="Normal 4 3 2 8 4 3 2 5" xfId="35420"/>
    <cellStyle name="Normal 4 3 2 8 4 3 3" xfId="35421"/>
    <cellStyle name="Normal 4 3 2 8 4 3 3 2" xfId="35422"/>
    <cellStyle name="Normal 4 3 2 8 4 3 4" xfId="35423"/>
    <cellStyle name="Normal 4 3 2 8 4 3 5" xfId="35424"/>
    <cellStyle name="Normal 4 3 2 8 4 4" xfId="35425"/>
    <cellStyle name="Normal 4 3 2 8 4 5" xfId="35426"/>
    <cellStyle name="Normal 4 3 2 8 4 6" xfId="35427"/>
    <cellStyle name="Normal 4 3 2 8 4 6 2" xfId="35428"/>
    <cellStyle name="Normal 4 3 2 8 4 7" xfId="35429"/>
    <cellStyle name="Normal 4 3 2 8 4 8" xfId="35430"/>
    <cellStyle name="Normal 4 3 2 8 4 9" xfId="35431"/>
    <cellStyle name="Normal 4 3 2 8 5" xfId="35432"/>
    <cellStyle name="Normal 4 3 2 8 6" xfId="35433"/>
    <cellStyle name="Normal 4 3 2 8 7" xfId="35434"/>
    <cellStyle name="Normal 4 3 2 8 8" xfId="35435"/>
    <cellStyle name="Normal 4 3 2 8 9" xfId="35436"/>
    <cellStyle name="Normal 4 3 2 8 9 2" xfId="35437"/>
    <cellStyle name="Normal 4 3 2 8 9 2 2" xfId="35438"/>
    <cellStyle name="Normal 4 3 2 8 9 2 2 2" xfId="35439"/>
    <cellStyle name="Normal 4 3 2 8 9 2 3" xfId="35440"/>
    <cellStyle name="Normal 4 3 2 8 9 2 4" xfId="35441"/>
    <cellStyle name="Normal 4 3 2 8 9 2 5" xfId="35442"/>
    <cellStyle name="Normal 4 3 2 8 9 3" xfId="35443"/>
    <cellStyle name="Normal 4 3 2 8 9 3 2" xfId="35444"/>
    <cellStyle name="Normal 4 3 2 8 9 4" xfId="35445"/>
    <cellStyle name="Normal 4 3 2 8 9 5" xfId="35446"/>
    <cellStyle name="Normal 4 3 2 9" xfId="35447"/>
    <cellStyle name="Normal 4 3 2 9 10" xfId="35448"/>
    <cellStyle name="Normal 4 3 2 9 11" xfId="35449"/>
    <cellStyle name="Normal 4 3 2 9 12" xfId="35450"/>
    <cellStyle name="Normal 4 3 2 9 12 2" xfId="35451"/>
    <cellStyle name="Normal 4 3 2 9 13" xfId="35452"/>
    <cellStyle name="Normal 4 3 2 9 14" xfId="35453"/>
    <cellStyle name="Normal 4 3 2 9 15" xfId="35454"/>
    <cellStyle name="Normal 4 3 2 9 2" xfId="35455"/>
    <cellStyle name="Normal 4 3 2 9 2 2" xfId="35456"/>
    <cellStyle name="Normal 4 3 2 9 2 2 2" xfId="35457"/>
    <cellStyle name="Normal 4 3 2 9 2 2 2 2" xfId="35458"/>
    <cellStyle name="Normal 4 3 2 9 2 2 2 2 2" xfId="35459"/>
    <cellStyle name="Normal 4 3 2 9 2 2 2 2 2 2" xfId="35460"/>
    <cellStyle name="Normal 4 3 2 9 2 2 2 2 3" xfId="35461"/>
    <cellStyle name="Normal 4 3 2 9 2 2 2 2 4" xfId="35462"/>
    <cellStyle name="Normal 4 3 2 9 2 2 2 2 5" xfId="35463"/>
    <cellStyle name="Normal 4 3 2 9 2 2 2 3" xfId="35464"/>
    <cellStyle name="Normal 4 3 2 9 2 2 2 3 2" xfId="35465"/>
    <cellStyle name="Normal 4 3 2 9 2 2 2 4" xfId="35466"/>
    <cellStyle name="Normal 4 3 2 9 2 2 2 5" xfId="35467"/>
    <cellStyle name="Normal 4 3 2 9 2 2 3" xfId="35468"/>
    <cellStyle name="Normal 4 3 2 9 2 2 4" xfId="35469"/>
    <cellStyle name="Normal 4 3 2 9 2 2 5" xfId="35470"/>
    <cellStyle name="Normal 4 3 2 9 2 2 6" xfId="35471"/>
    <cellStyle name="Normal 4 3 2 9 2 2 6 2" xfId="35472"/>
    <cellStyle name="Normal 4 3 2 9 2 2 7" xfId="35473"/>
    <cellStyle name="Normal 4 3 2 9 2 2 8" xfId="35474"/>
    <cellStyle name="Normal 4 3 2 9 2 2 9" xfId="35475"/>
    <cellStyle name="Normal 4 3 2 9 2 3" xfId="35476"/>
    <cellStyle name="Normal 4 3 2 9 2 3 2" xfId="35477"/>
    <cellStyle name="Normal 4 3 2 9 2 3 2 2" xfId="35478"/>
    <cellStyle name="Normal 4 3 2 9 2 3 2 2 2" xfId="35479"/>
    <cellStyle name="Normal 4 3 2 9 2 3 2 3" xfId="35480"/>
    <cellStyle name="Normal 4 3 2 9 2 3 2 4" xfId="35481"/>
    <cellStyle name="Normal 4 3 2 9 2 3 2 5" xfId="35482"/>
    <cellStyle name="Normal 4 3 2 9 2 3 3" xfId="35483"/>
    <cellStyle name="Normal 4 3 2 9 2 3 3 2" xfId="35484"/>
    <cellStyle name="Normal 4 3 2 9 2 3 4" xfId="35485"/>
    <cellStyle name="Normal 4 3 2 9 2 3 5" xfId="35486"/>
    <cellStyle name="Normal 4 3 2 9 2 4" xfId="35487"/>
    <cellStyle name="Normal 4 3 2 9 2 5" xfId="35488"/>
    <cellStyle name="Normal 4 3 2 9 2 6" xfId="35489"/>
    <cellStyle name="Normal 4 3 2 9 2 6 2" xfId="35490"/>
    <cellStyle name="Normal 4 3 2 9 2 7" xfId="35491"/>
    <cellStyle name="Normal 4 3 2 9 2 8" xfId="35492"/>
    <cellStyle name="Normal 4 3 2 9 2 9" xfId="35493"/>
    <cellStyle name="Normal 4 3 2 9 3" xfId="35494"/>
    <cellStyle name="Normal 4 3 2 9 4" xfId="35495"/>
    <cellStyle name="Normal 4 3 2 9 5" xfId="35496"/>
    <cellStyle name="Normal 4 3 2 9 6" xfId="35497"/>
    <cellStyle name="Normal 4 3 2 9 7" xfId="35498"/>
    <cellStyle name="Normal 4 3 2 9 8" xfId="35499"/>
    <cellStyle name="Normal 4 3 2 9 8 2" xfId="35500"/>
    <cellStyle name="Normal 4 3 2 9 8 2 2" xfId="35501"/>
    <cellStyle name="Normal 4 3 2 9 8 2 2 2" xfId="35502"/>
    <cellStyle name="Normal 4 3 2 9 8 2 3" xfId="35503"/>
    <cellStyle name="Normal 4 3 2 9 8 2 4" xfId="35504"/>
    <cellStyle name="Normal 4 3 2 9 8 2 5" xfId="35505"/>
    <cellStyle name="Normal 4 3 2 9 8 3" xfId="35506"/>
    <cellStyle name="Normal 4 3 2 9 8 3 2" xfId="35507"/>
    <cellStyle name="Normal 4 3 2 9 8 4" xfId="35508"/>
    <cellStyle name="Normal 4 3 2 9 8 5" xfId="35509"/>
    <cellStyle name="Normal 4 3 2 9 9" xfId="35510"/>
    <cellStyle name="Normal 4 3 20" xfId="35511"/>
    <cellStyle name="Normal 4 3 21" xfId="35512"/>
    <cellStyle name="Normal 4 3 22" xfId="35513"/>
    <cellStyle name="Normal 4 3 22 10" xfId="35514"/>
    <cellStyle name="Normal 4 3 22 11" xfId="35515"/>
    <cellStyle name="Normal 4 3 22 12" xfId="35516"/>
    <cellStyle name="Normal 4 3 22 13" xfId="35517"/>
    <cellStyle name="Normal 4 3 22 13 2" xfId="35518"/>
    <cellStyle name="Normal 4 3 22 14" xfId="35519"/>
    <cellStyle name="Normal 4 3 22 15" xfId="35520"/>
    <cellStyle name="Normal 4 3 22 16" xfId="35521"/>
    <cellStyle name="Normal 4 3 22 2" xfId="35522"/>
    <cellStyle name="Normal 4 3 22 2 10" xfId="35523"/>
    <cellStyle name="Normal 4 3 22 2 11" xfId="35524"/>
    <cellStyle name="Normal 4 3 22 2 12" xfId="35525"/>
    <cellStyle name="Normal 4 3 22 2 13" xfId="35526"/>
    <cellStyle name="Normal 4 3 22 2 13 2" xfId="35527"/>
    <cellStyle name="Normal 4 3 22 2 14" xfId="35528"/>
    <cellStyle name="Normal 4 3 22 2 15" xfId="35529"/>
    <cellStyle name="Normal 4 3 22 2 16" xfId="35530"/>
    <cellStyle name="Normal 4 3 22 2 2" xfId="35531"/>
    <cellStyle name="Normal 4 3 22 2 2 10" xfId="35532"/>
    <cellStyle name="Normal 4 3 22 2 2 11" xfId="35533"/>
    <cellStyle name="Normal 4 3 22 2 2 12" xfId="35534"/>
    <cellStyle name="Normal 4 3 22 2 2 12 2" xfId="35535"/>
    <cellStyle name="Normal 4 3 22 2 2 13" xfId="35536"/>
    <cellStyle name="Normal 4 3 22 2 2 14" xfId="35537"/>
    <cellStyle name="Normal 4 3 22 2 2 15" xfId="35538"/>
    <cellStyle name="Normal 4 3 22 2 2 2" xfId="35539"/>
    <cellStyle name="Normal 4 3 22 2 2 2 2" xfId="35540"/>
    <cellStyle name="Normal 4 3 22 2 2 2 2 2" xfId="35541"/>
    <cellStyle name="Normal 4 3 22 2 2 2 2 2 2" xfId="35542"/>
    <cellStyle name="Normal 4 3 22 2 2 2 2 2 2 2" xfId="35543"/>
    <cellStyle name="Normal 4 3 22 2 2 2 2 2 2 2 2" xfId="35544"/>
    <cellStyle name="Normal 4 3 22 2 2 2 2 2 2 3" xfId="35545"/>
    <cellStyle name="Normal 4 3 22 2 2 2 2 2 2 4" xfId="35546"/>
    <cellStyle name="Normal 4 3 22 2 2 2 2 2 2 5" xfId="35547"/>
    <cellStyle name="Normal 4 3 22 2 2 2 2 2 3" xfId="35548"/>
    <cellStyle name="Normal 4 3 22 2 2 2 2 2 3 2" xfId="35549"/>
    <cellStyle name="Normal 4 3 22 2 2 2 2 2 4" xfId="35550"/>
    <cellStyle name="Normal 4 3 22 2 2 2 2 2 5" xfId="35551"/>
    <cellStyle name="Normal 4 3 22 2 2 2 2 3" xfId="35552"/>
    <cellStyle name="Normal 4 3 22 2 2 2 2 4" xfId="35553"/>
    <cellStyle name="Normal 4 3 22 2 2 2 2 5" xfId="35554"/>
    <cellStyle name="Normal 4 3 22 2 2 2 2 6" xfId="35555"/>
    <cellStyle name="Normal 4 3 22 2 2 2 2 6 2" xfId="35556"/>
    <cellStyle name="Normal 4 3 22 2 2 2 2 7" xfId="35557"/>
    <cellStyle name="Normal 4 3 22 2 2 2 2 8" xfId="35558"/>
    <cellStyle name="Normal 4 3 22 2 2 2 2 9" xfId="35559"/>
    <cellStyle name="Normal 4 3 22 2 2 2 3" xfId="35560"/>
    <cellStyle name="Normal 4 3 22 2 2 2 3 2" xfId="35561"/>
    <cellStyle name="Normal 4 3 22 2 2 2 3 2 2" xfId="35562"/>
    <cellStyle name="Normal 4 3 22 2 2 2 3 2 2 2" xfId="35563"/>
    <cellStyle name="Normal 4 3 22 2 2 2 3 2 3" xfId="35564"/>
    <cellStyle name="Normal 4 3 22 2 2 2 3 2 4" xfId="35565"/>
    <cellStyle name="Normal 4 3 22 2 2 2 3 2 5" xfId="35566"/>
    <cellStyle name="Normal 4 3 22 2 2 2 3 3" xfId="35567"/>
    <cellStyle name="Normal 4 3 22 2 2 2 3 3 2" xfId="35568"/>
    <cellStyle name="Normal 4 3 22 2 2 2 3 4" xfId="35569"/>
    <cellStyle name="Normal 4 3 22 2 2 2 3 5" xfId="35570"/>
    <cellStyle name="Normal 4 3 22 2 2 2 4" xfId="35571"/>
    <cellStyle name="Normal 4 3 22 2 2 2 5" xfId="35572"/>
    <cellStyle name="Normal 4 3 22 2 2 2 6" xfId="35573"/>
    <cellStyle name="Normal 4 3 22 2 2 2 6 2" xfId="35574"/>
    <cellStyle name="Normal 4 3 22 2 2 2 7" xfId="35575"/>
    <cellStyle name="Normal 4 3 22 2 2 2 8" xfId="35576"/>
    <cellStyle name="Normal 4 3 22 2 2 2 9" xfId="35577"/>
    <cellStyle name="Normal 4 3 22 2 2 3" xfId="35578"/>
    <cellStyle name="Normal 4 3 22 2 2 4" xfId="35579"/>
    <cellStyle name="Normal 4 3 22 2 2 5" xfId="35580"/>
    <cellStyle name="Normal 4 3 22 2 2 6" xfId="35581"/>
    <cellStyle name="Normal 4 3 22 2 2 7" xfId="35582"/>
    <cellStyle name="Normal 4 3 22 2 2 8" xfId="35583"/>
    <cellStyle name="Normal 4 3 22 2 2 8 2" xfId="35584"/>
    <cellStyle name="Normal 4 3 22 2 2 8 2 2" xfId="35585"/>
    <cellStyle name="Normal 4 3 22 2 2 8 2 2 2" xfId="35586"/>
    <cellStyle name="Normal 4 3 22 2 2 8 2 3" xfId="35587"/>
    <cellStyle name="Normal 4 3 22 2 2 8 2 4" xfId="35588"/>
    <cellStyle name="Normal 4 3 22 2 2 8 2 5" xfId="35589"/>
    <cellStyle name="Normal 4 3 22 2 2 8 3" xfId="35590"/>
    <cellStyle name="Normal 4 3 22 2 2 8 3 2" xfId="35591"/>
    <cellStyle name="Normal 4 3 22 2 2 8 4" xfId="35592"/>
    <cellStyle name="Normal 4 3 22 2 2 8 5" xfId="35593"/>
    <cellStyle name="Normal 4 3 22 2 2 9" xfId="35594"/>
    <cellStyle name="Normal 4 3 22 2 3" xfId="35595"/>
    <cellStyle name="Normal 4 3 22 2 4" xfId="35596"/>
    <cellStyle name="Normal 4 3 22 2 4 2" xfId="35597"/>
    <cellStyle name="Normal 4 3 22 2 4 2 2" xfId="35598"/>
    <cellStyle name="Normal 4 3 22 2 4 2 2 2" xfId="35599"/>
    <cellStyle name="Normal 4 3 22 2 4 2 2 2 2" xfId="35600"/>
    <cellStyle name="Normal 4 3 22 2 4 2 2 2 2 2" xfId="35601"/>
    <cellStyle name="Normal 4 3 22 2 4 2 2 2 3" xfId="35602"/>
    <cellStyle name="Normal 4 3 22 2 4 2 2 2 4" xfId="35603"/>
    <cellStyle name="Normal 4 3 22 2 4 2 2 2 5" xfId="35604"/>
    <cellStyle name="Normal 4 3 22 2 4 2 2 3" xfId="35605"/>
    <cellStyle name="Normal 4 3 22 2 4 2 2 3 2" xfId="35606"/>
    <cellStyle name="Normal 4 3 22 2 4 2 2 4" xfId="35607"/>
    <cellStyle name="Normal 4 3 22 2 4 2 2 5" xfId="35608"/>
    <cellStyle name="Normal 4 3 22 2 4 2 3" xfId="35609"/>
    <cellStyle name="Normal 4 3 22 2 4 2 4" xfId="35610"/>
    <cellStyle name="Normal 4 3 22 2 4 2 5" xfId="35611"/>
    <cellStyle name="Normal 4 3 22 2 4 2 6" xfId="35612"/>
    <cellStyle name="Normal 4 3 22 2 4 2 6 2" xfId="35613"/>
    <cellStyle name="Normal 4 3 22 2 4 2 7" xfId="35614"/>
    <cellStyle name="Normal 4 3 22 2 4 2 8" xfId="35615"/>
    <cellStyle name="Normal 4 3 22 2 4 2 9" xfId="35616"/>
    <cellStyle name="Normal 4 3 22 2 4 3" xfId="35617"/>
    <cellStyle name="Normal 4 3 22 2 4 3 2" xfId="35618"/>
    <cellStyle name="Normal 4 3 22 2 4 3 2 2" xfId="35619"/>
    <cellStyle name="Normal 4 3 22 2 4 3 2 2 2" xfId="35620"/>
    <cellStyle name="Normal 4 3 22 2 4 3 2 3" xfId="35621"/>
    <cellStyle name="Normal 4 3 22 2 4 3 2 4" xfId="35622"/>
    <cellStyle name="Normal 4 3 22 2 4 3 2 5" xfId="35623"/>
    <cellStyle name="Normal 4 3 22 2 4 3 3" xfId="35624"/>
    <cellStyle name="Normal 4 3 22 2 4 3 3 2" xfId="35625"/>
    <cellStyle name="Normal 4 3 22 2 4 3 4" xfId="35626"/>
    <cellStyle name="Normal 4 3 22 2 4 3 5" xfId="35627"/>
    <cellStyle name="Normal 4 3 22 2 4 4" xfId="35628"/>
    <cellStyle name="Normal 4 3 22 2 4 5" xfId="35629"/>
    <cellStyle name="Normal 4 3 22 2 4 6" xfId="35630"/>
    <cellStyle name="Normal 4 3 22 2 4 6 2" xfId="35631"/>
    <cellStyle name="Normal 4 3 22 2 4 7" xfId="35632"/>
    <cellStyle name="Normal 4 3 22 2 4 8" xfId="35633"/>
    <cellStyle name="Normal 4 3 22 2 4 9" xfId="35634"/>
    <cellStyle name="Normal 4 3 22 2 5" xfId="35635"/>
    <cellStyle name="Normal 4 3 22 2 5 2" xfId="35636"/>
    <cellStyle name="Normal 4 3 22 2 5 3" xfId="35637"/>
    <cellStyle name="Normal 4 3 22 2 6" xfId="35638"/>
    <cellStyle name="Normal 4 3 22 2 6 2" xfId="35639"/>
    <cellStyle name="Normal 4 3 22 2 6 3" xfId="35640"/>
    <cellStyle name="Normal 4 3 22 2 7" xfId="35641"/>
    <cellStyle name="Normal 4 3 22 2 7 2" xfId="35642"/>
    <cellStyle name="Normal 4 3 22 2 7 3" xfId="35643"/>
    <cellStyle name="Normal 4 3 22 2 8" xfId="35644"/>
    <cellStyle name="Normal 4 3 22 2 8 2" xfId="35645"/>
    <cellStyle name="Normal 4 3 22 2 8 3" xfId="35646"/>
    <cellStyle name="Normal 4 3 22 2 9" xfId="35647"/>
    <cellStyle name="Normal 4 3 22 2 9 2" xfId="35648"/>
    <cellStyle name="Normal 4 3 22 2 9 2 2" xfId="35649"/>
    <cellStyle name="Normal 4 3 22 2 9 2 2 2" xfId="35650"/>
    <cellStyle name="Normal 4 3 22 2 9 2 3" xfId="35651"/>
    <cellStyle name="Normal 4 3 22 2 9 2 4" xfId="35652"/>
    <cellStyle name="Normal 4 3 22 2 9 2 5" xfId="35653"/>
    <cellStyle name="Normal 4 3 22 2 9 3" xfId="35654"/>
    <cellStyle name="Normal 4 3 22 2 9 3 2" xfId="35655"/>
    <cellStyle name="Normal 4 3 22 2 9 4" xfId="35656"/>
    <cellStyle name="Normal 4 3 22 2 9 5" xfId="35657"/>
    <cellStyle name="Normal 4 3 22 3" xfId="35658"/>
    <cellStyle name="Normal 4 3 22 3 10" xfId="35659"/>
    <cellStyle name="Normal 4 3 22 3 11" xfId="35660"/>
    <cellStyle name="Normal 4 3 22 3 12" xfId="35661"/>
    <cellStyle name="Normal 4 3 22 3 12 2" xfId="35662"/>
    <cellStyle name="Normal 4 3 22 3 13" xfId="35663"/>
    <cellStyle name="Normal 4 3 22 3 14" xfId="35664"/>
    <cellStyle name="Normal 4 3 22 3 15" xfId="35665"/>
    <cellStyle name="Normal 4 3 22 3 2" xfId="35666"/>
    <cellStyle name="Normal 4 3 22 3 2 2" xfId="35667"/>
    <cellStyle name="Normal 4 3 22 3 2 2 2" xfId="35668"/>
    <cellStyle name="Normal 4 3 22 3 2 2 2 2" xfId="35669"/>
    <cellStyle name="Normal 4 3 22 3 2 2 2 2 2" xfId="35670"/>
    <cellStyle name="Normal 4 3 22 3 2 2 2 2 2 2" xfId="35671"/>
    <cellStyle name="Normal 4 3 22 3 2 2 2 2 3" xfId="35672"/>
    <cellStyle name="Normal 4 3 22 3 2 2 2 2 4" xfId="35673"/>
    <cellStyle name="Normal 4 3 22 3 2 2 2 2 5" xfId="35674"/>
    <cellStyle name="Normal 4 3 22 3 2 2 2 3" xfId="35675"/>
    <cellStyle name="Normal 4 3 22 3 2 2 2 3 2" xfId="35676"/>
    <cellStyle name="Normal 4 3 22 3 2 2 2 4" xfId="35677"/>
    <cellStyle name="Normal 4 3 22 3 2 2 2 5" xfId="35678"/>
    <cellStyle name="Normal 4 3 22 3 2 2 3" xfId="35679"/>
    <cellStyle name="Normal 4 3 22 3 2 2 4" xfId="35680"/>
    <cellStyle name="Normal 4 3 22 3 2 2 5" xfId="35681"/>
    <cellStyle name="Normal 4 3 22 3 2 2 6" xfId="35682"/>
    <cellStyle name="Normal 4 3 22 3 2 2 6 2" xfId="35683"/>
    <cellStyle name="Normal 4 3 22 3 2 2 7" xfId="35684"/>
    <cellStyle name="Normal 4 3 22 3 2 2 8" xfId="35685"/>
    <cellStyle name="Normal 4 3 22 3 2 2 9" xfId="35686"/>
    <cellStyle name="Normal 4 3 22 3 2 3" xfId="35687"/>
    <cellStyle name="Normal 4 3 22 3 2 3 2" xfId="35688"/>
    <cellStyle name="Normal 4 3 22 3 2 3 2 2" xfId="35689"/>
    <cellStyle name="Normal 4 3 22 3 2 3 2 2 2" xfId="35690"/>
    <cellStyle name="Normal 4 3 22 3 2 3 2 3" xfId="35691"/>
    <cellStyle name="Normal 4 3 22 3 2 3 2 4" xfId="35692"/>
    <cellStyle name="Normal 4 3 22 3 2 3 2 5" xfId="35693"/>
    <cellStyle name="Normal 4 3 22 3 2 3 3" xfId="35694"/>
    <cellStyle name="Normal 4 3 22 3 2 3 3 2" xfId="35695"/>
    <cellStyle name="Normal 4 3 22 3 2 3 4" xfId="35696"/>
    <cellStyle name="Normal 4 3 22 3 2 3 5" xfId="35697"/>
    <cellStyle name="Normal 4 3 22 3 2 4" xfId="35698"/>
    <cellStyle name="Normal 4 3 22 3 2 5" xfId="35699"/>
    <cellStyle name="Normal 4 3 22 3 2 6" xfId="35700"/>
    <cellStyle name="Normal 4 3 22 3 2 6 2" xfId="35701"/>
    <cellStyle name="Normal 4 3 22 3 2 7" xfId="35702"/>
    <cellStyle name="Normal 4 3 22 3 2 8" xfId="35703"/>
    <cellStyle name="Normal 4 3 22 3 2 9" xfId="35704"/>
    <cellStyle name="Normal 4 3 22 3 3" xfId="35705"/>
    <cellStyle name="Normal 4 3 22 3 3 2" xfId="35706"/>
    <cellStyle name="Normal 4 3 22 3 3 3" xfId="35707"/>
    <cellStyle name="Normal 4 3 22 3 4" xfId="35708"/>
    <cellStyle name="Normal 4 3 22 3 4 2" xfId="35709"/>
    <cellStyle name="Normal 4 3 22 3 4 3" xfId="35710"/>
    <cellStyle name="Normal 4 3 22 3 5" xfId="35711"/>
    <cellStyle name="Normal 4 3 22 3 5 2" xfId="35712"/>
    <cellStyle name="Normal 4 3 22 3 5 3" xfId="35713"/>
    <cellStyle name="Normal 4 3 22 3 6" xfId="35714"/>
    <cellStyle name="Normal 4 3 22 3 6 2" xfId="35715"/>
    <cellStyle name="Normal 4 3 22 3 6 3" xfId="35716"/>
    <cellStyle name="Normal 4 3 22 3 7" xfId="35717"/>
    <cellStyle name="Normal 4 3 22 3 7 2" xfId="35718"/>
    <cellStyle name="Normal 4 3 22 3 7 3" xfId="35719"/>
    <cellStyle name="Normal 4 3 22 3 8" xfId="35720"/>
    <cellStyle name="Normal 4 3 22 3 8 2" xfId="35721"/>
    <cellStyle name="Normal 4 3 22 3 8 2 2" xfId="35722"/>
    <cellStyle name="Normal 4 3 22 3 8 2 2 2" xfId="35723"/>
    <cellStyle name="Normal 4 3 22 3 8 2 3" xfId="35724"/>
    <cellStyle name="Normal 4 3 22 3 8 2 4" xfId="35725"/>
    <cellStyle name="Normal 4 3 22 3 8 2 5" xfId="35726"/>
    <cellStyle name="Normal 4 3 22 3 8 3" xfId="35727"/>
    <cellStyle name="Normal 4 3 22 3 8 3 2" xfId="35728"/>
    <cellStyle name="Normal 4 3 22 3 8 4" xfId="35729"/>
    <cellStyle name="Normal 4 3 22 3 8 5" xfId="35730"/>
    <cellStyle name="Normal 4 3 22 3 9" xfId="35731"/>
    <cellStyle name="Normal 4 3 22 4" xfId="35732"/>
    <cellStyle name="Normal 4 3 22 4 2" xfId="35733"/>
    <cellStyle name="Normal 4 3 22 4 2 2" xfId="35734"/>
    <cellStyle name="Normal 4 3 22 4 2 2 2" xfId="35735"/>
    <cellStyle name="Normal 4 3 22 4 2 2 2 2" xfId="35736"/>
    <cellStyle name="Normal 4 3 22 4 2 2 2 2 2" xfId="35737"/>
    <cellStyle name="Normal 4 3 22 4 2 2 2 3" xfId="35738"/>
    <cellStyle name="Normal 4 3 22 4 2 2 2 4" xfId="35739"/>
    <cellStyle name="Normal 4 3 22 4 2 2 2 5" xfId="35740"/>
    <cellStyle name="Normal 4 3 22 4 2 2 3" xfId="35741"/>
    <cellStyle name="Normal 4 3 22 4 2 2 3 2" xfId="35742"/>
    <cellStyle name="Normal 4 3 22 4 2 2 4" xfId="35743"/>
    <cellStyle name="Normal 4 3 22 4 2 2 5" xfId="35744"/>
    <cellStyle name="Normal 4 3 22 4 2 3" xfId="35745"/>
    <cellStyle name="Normal 4 3 22 4 2 4" xfId="35746"/>
    <cellStyle name="Normal 4 3 22 4 2 5" xfId="35747"/>
    <cellStyle name="Normal 4 3 22 4 2 6" xfId="35748"/>
    <cellStyle name="Normal 4 3 22 4 2 6 2" xfId="35749"/>
    <cellStyle name="Normal 4 3 22 4 2 7" xfId="35750"/>
    <cellStyle name="Normal 4 3 22 4 2 8" xfId="35751"/>
    <cellStyle name="Normal 4 3 22 4 2 9" xfId="35752"/>
    <cellStyle name="Normal 4 3 22 4 3" xfId="35753"/>
    <cellStyle name="Normal 4 3 22 4 3 2" xfId="35754"/>
    <cellStyle name="Normal 4 3 22 4 3 2 2" xfId="35755"/>
    <cellStyle name="Normal 4 3 22 4 3 2 2 2" xfId="35756"/>
    <cellStyle name="Normal 4 3 22 4 3 2 3" xfId="35757"/>
    <cellStyle name="Normal 4 3 22 4 3 2 4" xfId="35758"/>
    <cellStyle name="Normal 4 3 22 4 3 2 5" xfId="35759"/>
    <cellStyle name="Normal 4 3 22 4 3 3" xfId="35760"/>
    <cellStyle name="Normal 4 3 22 4 3 3 2" xfId="35761"/>
    <cellStyle name="Normal 4 3 22 4 3 4" xfId="35762"/>
    <cellStyle name="Normal 4 3 22 4 3 5" xfId="35763"/>
    <cellStyle name="Normal 4 3 22 4 4" xfId="35764"/>
    <cellStyle name="Normal 4 3 22 4 5" xfId="35765"/>
    <cellStyle name="Normal 4 3 22 4 6" xfId="35766"/>
    <cellStyle name="Normal 4 3 22 4 6 2" xfId="35767"/>
    <cellStyle name="Normal 4 3 22 4 7" xfId="35768"/>
    <cellStyle name="Normal 4 3 22 4 8" xfId="35769"/>
    <cellStyle name="Normal 4 3 22 4 9" xfId="35770"/>
    <cellStyle name="Normal 4 3 22 5" xfId="35771"/>
    <cellStyle name="Normal 4 3 22 6" xfId="35772"/>
    <cellStyle name="Normal 4 3 22 7" xfId="35773"/>
    <cellStyle name="Normal 4 3 22 8" xfId="35774"/>
    <cellStyle name="Normal 4 3 22 9" xfId="35775"/>
    <cellStyle name="Normal 4 3 22 9 2" xfId="35776"/>
    <cellStyle name="Normal 4 3 22 9 2 2" xfId="35777"/>
    <cellStyle name="Normal 4 3 22 9 2 2 2" xfId="35778"/>
    <cellStyle name="Normal 4 3 22 9 2 3" xfId="35779"/>
    <cellStyle name="Normal 4 3 22 9 2 4" xfId="35780"/>
    <cellStyle name="Normal 4 3 22 9 2 5" xfId="35781"/>
    <cellStyle name="Normal 4 3 22 9 3" xfId="35782"/>
    <cellStyle name="Normal 4 3 22 9 3 2" xfId="35783"/>
    <cellStyle name="Normal 4 3 22 9 4" xfId="35784"/>
    <cellStyle name="Normal 4 3 22 9 5" xfId="35785"/>
    <cellStyle name="Normal 4 3 23" xfId="35786"/>
    <cellStyle name="Normal 4 3 23 10" xfId="35787"/>
    <cellStyle name="Normal 4 3 23 11" xfId="35788"/>
    <cellStyle name="Normal 4 3 23 12" xfId="35789"/>
    <cellStyle name="Normal 4 3 23 12 2" xfId="35790"/>
    <cellStyle name="Normal 4 3 23 13" xfId="35791"/>
    <cellStyle name="Normal 4 3 23 14" xfId="35792"/>
    <cellStyle name="Normal 4 3 23 15" xfId="35793"/>
    <cellStyle name="Normal 4 3 23 2" xfId="35794"/>
    <cellStyle name="Normal 4 3 23 2 2" xfId="35795"/>
    <cellStyle name="Normal 4 3 23 2 2 2" xfId="35796"/>
    <cellStyle name="Normal 4 3 23 2 2 2 2" xfId="35797"/>
    <cellStyle name="Normal 4 3 23 2 2 2 2 2" xfId="35798"/>
    <cellStyle name="Normal 4 3 23 2 2 2 2 2 2" xfId="35799"/>
    <cellStyle name="Normal 4 3 23 2 2 2 2 3" xfId="35800"/>
    <cellStyle name="Normal 4 3 23 2 2 2 2 4" xfId="35801"/>
    <cellStyle name="Normal 4 3 23 2 2 2 2 5" xfId="35802"/>
    <cellStyle name="Normal 4 3 23 2 2 2 3" xfId="35803"/>
    <cellStyle name="Normal 4 3 23 2 2 2 3 2" xfId="35804"/>
    <cellStyle name="Normal 4 3 23 2 2 2 4" xfId="35805"/>
    <cellStyle name="Normal 4 3 23 2 2 2 5" xfId="35806"/>
    <cellStyle name="Normal 4 3 23 2 2 3" xfId="35807"/>
    <cellStyle name="Normal 4 3 23 2 2 4" xfId="35808"/>
    <cellStyle name="Normal 4 3 23 2 2 5" xfId="35809"/>
    <cellStyle name="Normal 4 3 23 2 2 6" xfId="35810"/>
    <cellStyle name="Normal 4 3 23 2 2 6 2" xfId="35811"/>
    <cellStyle name="Normal 4 3 23 2 2 7" xfId="35812"/>
    <cellStyle name="Normal 4 3 23 2 2 8" xfId="35813"/>
    <cellStyle name="Normal 4 3 23 2 2 9" xfId="35814"/>
    <cellStyle name="Normal 4 3 23 2 3" xfId="35815"/>
    <cellStyle name="Normal 4 3 23 2 3 2" xfId="35816"/>
    <cellStyle name="Normal 4 3 23 2 3 2 2" xfId="35817"/>
    <cellStyle name="Normal 4 3 23 2 3 2 2 2" xfId="35818"/>
    <cellStyle name="Normal 4 3 23 2 3 2 3" xfId="35819"/>
    <cellStyle name="Normal 4 3 23 2 3 2 4" xfId="35820"/>
    <cellStyle name="Normal 4 3 23 2 3 2 5" xfId="35821"/>
    <cellStyle name="Normal 4 3 23 2 3 3" xfId="35822"/>
    <cellStyle name="Normal 4 3 23 2 3 3 2" xfId="35823"/>
    <cellStyle name="Normal 4 3 23 2 3 4" xfId="35824"/>
    <cellStyle name="Normal 4 3 23 2 3 5" xfId="35825"/>
    <cellStyle name="Normal 4 3 23 2 4" xfId="35826"/>
    <cellStyle name="Normal 4 3 23 2 5" xfId="35827"/>
    <cellStyle name="Normal 4 3 23 2 6" xfId="35828"/>
    <cellStyle name="Normal 4 3 23 2 6 2" xfId="35829"/>
    <cellStyle name="Normal 4 3 23 2 7" xfId="35830"/>
    <cellStyle name="Normal 4 3 23 2 8" xfId="35831"/>
    <cellStyle name="Normal 4 3 23 2 9" xfId="35832"/>
    <cellStyle name="Normal 4 3 23 3" xfId="35833"/>
    <cellStyle name="Normal 4 3 23 4" xfId="35834"/>
    <cellStyle name="Normal 4 3 23 5" xfId="35835"/>
    <cellStyle name="Normal 4 3 23 6" xfId="35836"/>
    <cellStyle name="Normal 4 3 23 7" xfId="35837"/>
    <cellStyle name="Normal 4 3 23 8" xfId="35838"/>
    <cellStyle name="Normal 4 3 23 8 2" xfId="35839"/>
    <cellStyle name="Normal 4 3 23 8 2 2" xfId="35840"/>
    <cellStyle name="Normal 4 3 23 8 2 2 2" xfId="35841"/>
    <cellStyle name="Normal 4 3 23 8 2 3" xfId="35842"/>
    <cellStyle name="Normal 4 3 23 8 2 4" xfId="35843"/>
    <cellStyle name="Normal 4 3 23 8 2 5" xfId="35844"/>
    <cellStyle name="Normal 4 3 23 8 3" xfId="35845"/>
    <cellStyle name="Normal 4 3 23 8 3 2" xfId="35846"/>
    <cellStyle name="Normal 4 3 23 8 4" xfId="35847"/>
    <cellStyle name="Normal 4 3 23 8 5" xfId="35848"/>
    <cellStyle name="Normal 4 3 23 9" xfId="35849"/>
    <cellStyle name="Normal 4 3 24" xfId="35850"/>
    <cellStyle name="Normal 4 3 25" xfId="35851"/>
    <cellStyle name="Normal 4 3 25 2" xfId="35852"/>
    <cellStyle name="Normal 4 3 25 2 2" xfId="35853"/>
    <cellStyle name="Normal 4 3 25 2 2 2" xfId="35854"/>
    <cellStyle name="Normal 4 3 25 2 2 2 2" xfId="35855"/>
    <cellStyle name="Normal 4 3 25 2 2 2 2 2" xfId="35856"/>
    <cellStyle name="Normal 4 3 25 2 2 2 3" xfId="35857"/>
    <cellStyle name="Normal 4 3 25 2 2 2 4" xfId="35858"/>
    <cellStyle name="Normal 4 3 25 2 2 2 5" xfId="35859"/>
    <cellStyle name="Normal 4 3 25 2 2 3" xfId="35860"/>
    <cellStyle name="Normal 4 3 25 2 2 3 2" xfId="35861"/>
    <cellStyle name="Normal 4 3 25 2 2 4" xfId="35862"/>
    <cellStyle name="Normal 4 3 25 2 2 5" xfId="35863"/>
    <cellStyle name="Normal 4 3 25 2 3" xfId="35864"/>
    <cellStyle name="Normal 4 3 25 2 4" xfId="35865"/>
    <cellStyle name="Normal 4 3 25 2 5" xfId="35866"/>
    <cellStyle name="Normal 4 3 25 2 6" xfId="35867"/>
    <cellStyle name="Normal 4 3 25 2 6 2" xfId="35868"/>
    <cellStyle name="Normal 4 3 25 2 7" xfId="35869"/>
    <cellStyle name="Normal 4 3 25 2 8" xfId="35870"/>
    <cellStyle name="Normal 4 3 25 2 9" xfId="35871"/>
    <cellStyle name="Normal 4 3 25 3" xfId="35872"/>
    <cellStyle name="Normal 4 3 25 3 2" xfId="35873"/>
    <cellStyle name="Normal 4 3 25 3 2 2" xfId="35874"/>
    <cellStyle name="Normal 4 3 25 3 2 2 2" xfId="35875"/>
    <cellStyle name="Normal 4 3 25 3 2 3" xfId="35876"/>
    <cellStyle name="Normal 4 3 25 3 2 4" xfId="35877"/>
    <cellStyle name="Normal 4 3 25 3 2 5" xfId="35878"/>
    <cellStyle name="Normal 4 3 25 3 3" xfId="35879"/>
    <cellStyle name="Normal 4 3 25 3 3 2" xfId="35880"/>
    <cellStyle name="Normal 4 3 25 3 4" xfId="35881"/>
    <cellStyle name="Normal 4 3 25 3 5" xfId="35882"/>
    <cellStyle name="Normal 4 3 25 4" xfId="35883"/>
    <cellStyle name="Normal 4 3 25 5" xfId="35884"/>
    <cellStyle name="Normal 4 3 25 6" xfId="35885"/>
    <cellStyle name="Normal 4 3 25 6 2" xfId="35886"/>
    <cellStyle name="Normal 4 3 25 7" xfId="35887"/>
    <cellStyle name="Normal 4 3 25 8" xfId="35888"/>
    <cellStyle name="Normal 4 3 25 9" xfId="35889"/>
    <cellStyle name="Normal 4 3 26" xfId="35890"/>
    <cellStyle name="Normal 4 3 26 2" xfId="35891"/>
    <cellStyle name="Normal 4 3 26 3" xfId="35892"/>
    <cellStyle name="Normal 4 3 27" xfId="35893"/>
    <cellStyle name="Normal 4 3 27 2" xfId="35894"/>
    <cellStyle name="Normal 4 3 27 3" xfId="35895"/>
    <cellStyle name="Normal 4 3 28" xfId="35896"/>
    <cellStyle name="Normal 4 3 28 2" xfId="35897"/>
    <cellStyle name="Normal 4 3 28 3" xfId="35898"/>
    <cellStyle name="Normal 4 3 29" xfId="35899"/>
    <cellStyle name="Normal 4 3 29 2" xfId="35900"/>
    <cellStyle name="Normal 4 3 29 3" xfId="35901"/>
    <cellStyle name="Normal 4 3 3" xfId="35902"/>
    <cellStyle name="Normal 4 3 3 2" xfId="35903"/>
    <cellStyle name="Normal 4 3 3 2 2" xfId="35904"/>
    <cellStyle name="Normal 4 3 3 2 3" xfId="35905"/>
    <cellStyle name="Normal 4 3 3 3" xfId="35906"/>
    <cellStyle name="Normal 4 3 3 3 2" xfId="35907"/>
    <cellStyle name="Normal 4 3 3 3 3" xfId="35908"/>
    <cellStyle name="Normal 4 3 3 4" xfId="35909"/>
    <cellStyle name="Normal 4 3 3 5" xfId="35910"/>
    <cellStyle name="Normal 4 3 30" xfId="35911"/>
    <cellStyle name="Normal 4 3 30 2" xfId="35912"/>
    <cellStyle name="Normal 4 3 30 2 2" xfId="35913"/>
    <cellStyle name="Normal 4 3 30 2 2 2" xfId="35914"/>
    <cellStyle name="Normal 4 3 30 2 3" xfId="35915"/>
    <cellStyle name="Normal 4 3 30 2 4" xfId="35916"/>
    <cellStyle name="Normal 4 3 30 2 5" xfId="35917"/>
    <cellStyle name="Normal 4 3 30 3" xfId="35918"/>
    <cellStyle name="Normal 4 3 30 3 2" xfId="35919"/>
    <cellStyle name="Normal 4 3 30 4" xfId="35920"/>
    <cellStyle name="Normal 4 3 30 5" xfId="35921"/>
    <cellStyle name="Normal 4 3 31" xfId="35922"/>
    <cellStyle name="Normal 4 3 32" xfId="35923"/>
    <cellStyle name="Normal 4 3 33" xfId="35924"/>
    <cellStyle name="Normal 4 3 34" xfId="35925"/>
    <cellStyle name="Normal 4 3 34 2" xfId="35926"/>
    <cellStyle name="Normal 4 3 35" xfId="35927"/>
    <cellStyle name="Normal 4 3 36" xfId="35928"/>
    <cellStyle name="Normal 4 3 37" xfId="35929"/>
    <cellStyle name="Normal 4 3 38" xfId="34620"/>
    <cellStyle name="Normal 4 3 4" xfId="35930"/>
    <cellStyle name="Normal 4 3 4 2" xfId="35931"/>
    <cellStyle name="Normal 4 3 4 2 2" xfId="35932"/>
    <cellStyle name="Normal 4 3 4 2 3" xfId="35933"/>
    <cellStyle name="Normal 4 3 4 3" xfId="35934"/>
    <cellStyle name="Normal 4 3 4 3 2" xfId="35935"/>
    <cellStyle name="Normal 4 3 4 3 3" xfId="35936"/>
    <cellStyle name="Normal 4 3 4 4" xfId="35937"/>
    <cellStyle name="Normal 4 3 4 5" xfId="35938"/>
    <cellStyle name="Normal 4 3 5" xfId="35939"/>
    <cellStyle name="Normal 4 3 5 2" xfId="35940"/>
    <cellStyle name="Normal 4 3 5 2 2" xfId="35941"/>
    <cellStyle name="Normal 4 3 5 2 3" xfId="35942"/>
    <cellStyle name="Normal 4 3 5 3" xfId="35943"/>
    <cellStyle name="Normal 4 3 5 3 2" xfId="35944"/>
    <cellStyle name="Normal 4 3 5 3 3" xfId="35945"/>
    <cellStyle name="Normal 4 3 5 4" xfId="35946"/>
    <cellStyle name="Normal 4 3 5 5" xfId="35947"/>
    <cellStyle name="Normal 4 3 6" xfId="35948"/>
    <cellStyle name="Normal 4 3 6 2" xfId="35949"/>
    <cellStyle name="Normal 4 3 6 2 2" xfId="35950"/>
    <cellStyle name="Normal 4 3 6 2 3" xfId="35951"/>
    <cellStyle name="Normal 4 3 6 3" xfId="35952"/>
    <cellStyle name="Normal 4 3 6 3 2" xfId="35953"/>
    <cellStyle name="Normal 4 3 6 3 3" xfId="35954"/>
    <cellStyle name="Normal 4 3 6 4" xfId="35955"/>
    <cellStyle name="Normal 4 3 6 5" xfId="35956"/>
    <cellStyle name="Normal 4 3 7" xfId="35957"/>
    <cellStyle name="Normal 4 3 7 2" xfId="35958"/>
    <cellStyle name="Normal 4 3 7 2 2" xfId="35959"/>
    <cellStyle name="Normal 4 3 7 2 3" xfId="35960"/>
    <cellStyle name="Normal 4 3 7 3" xfId="35961"/>
    <cellStyle name="Normal 4 3 7 3 2" xfId="35962"/>
    <cellStyle name="Normal 4 3 7 3 3" xfId="35963"/>
    <cellStyle name="Normal 4 3 7 4" xfId="35964"/>
    <cellStyle name="Normal 4 3 7 5" xfId="35965"/>
    <cellStyle name="Normal 4 3 8" xfId="35966"/>
    <cellStyle name="Normal 4 3 8 2" xfId="35967"/>
    <cellStyle name="Normal 4 3 8 2 2" xfId="35968"/>
    <cellStyle name="Normal 4 3 8 2 3" xfId="35969"/>
    <cellStyle name="Normal 4 3 8 3" xfId="35970"/>
    <cellStyle name="Normal 4 3 8 3 2" xfId="35971"/>
    <cellStyle name="Normal 4 3 8 3 3" xfId="35972"/>
    <cellStyle name="Normal 4 3 8 4" xfId="35973"/>
    <cellStyle name="Normal 4 3 8 5" xfId="35974"/>
    <cellStyle name="Normal 4 3 9" xfId="35975"/>
    <cellStyle name="Normal 4 3 9 2" xfId="35976"/>
    <cellStyle name="Normal 4 3 9 2 2" xfId="35977"/>
    <cellStyle name="Normal 4 3 9 2 3" xfId="35978"/>
    <cellStyle name="Normal 4 3 9 3" xfId="35979"/>
    <cellStyle name="Normal 4 3 9 3 2" xfId="35980"/>
    <cellStyle name="Normal 4 3 9 3 3" xfId="35981"/>
    <cellStyle name="Normal 4 3 9 4" xfId="35982"/>
    <cellStyle name="Normal 4 3 9 5" xfId="35983"/>
    <cellStyle name="Normal 4 30" xfId="35984"/>
    <cellStyle name="Normal 4 31" xfId="35985"/>
    <cellStyle name="Normal 4 32" xfId="35986"/>
    <cellStyle name="Normal 4 33" xfId="35987"/>
    <cellStyle name="Normal 4 34" xfId="35988"/>
    <cellStyle name="Normal 4 35" xfId="35989"/>
    <cellStyle name="Normal 4 36" xfId="35990"/>
    <cellStyle name="Normal 4 37" xfId="35991"/>
    <cellStyle name="Normal 4 38" xfId="35992"/>
    <cellStyle name="Normal 4 39" xfId="35993"/>
    <cellStyle name="Normal 4 4" xfId="324"/>
    <cellStyle name="Normal 4 4 2" xfId="35995"/>
    <cellStyle name="Normal 4 4 2 2" xfId="35996"/>
    <cellStyle name="Normal 4 4 2 2 2" xfId="43182"/>
    <cellStyle name="Normal 4 4 2 3" xfId="35997"/>
    <cellStyle name="Normal 4 4 2 3 2" xfId="43214"/>
    <cellStyle name="Normal 4 4 2 4" xfId="43215"/>
    <cellStyle name="Normal 4 4 3" xfId="35998"/>
    <cellStyle name="Normal 4 4 3 2" xfId="43216"/>
    <cellStyle name="Normal 4 4 4" xfId="35999"/>
    <cellStyle name="Normal 4 4 4 2" xfId="43217"/>
    <cellStyle name="Normal 4 4 5" xfId="43218"/>
    <cellStyle name="Normal 4 4 6" xfId="35994"/>
    <cellStyle name="Normal 4 40" xfId="36000"/>
    <cellStyle name="Normal 4 41" xfId="36001"/>
    <cellStyle name="Normal 4 42" xfId="36002"/>
    <cellStyle name="Normal 4 43" xfId="36003"/>
    <cellStyle name="Normal 4 44" xfId="36004"/>
    <cellStyle name="Normal 4 45" xfId="36005"/>
    <cellStyle name="Normal 4 46" xfId="36006"/>
    <cellStyle name="Normal 4 47" xfId="36007"/>
    <cellStyle name="Normal 4 48" xfId="36008"/>
    <cellStyle name="Normal 4 49" xfId="36009"/>
    <cellStyle name="Normal 4 5" xfId="36010"/>
    <cellStyle name="Normal 4 50" xfId="36011"/>
    <cellStyle name="Normal 4 51" xfId="36012"/>
    <cellStyle name="Normal 4 52" xfId="36013"/>
    <cellStyle name="Normal 4 53" xfId="36014"/>
    <cellStyle name="Normal 4 54" xfId="36015"/>
    <cellStyle name="Normal 4 55" xfId="36016"/>
    <cellStyle name="Normal 4 56" xfId="36017"/>
    <cellStyle name="Normal 4 57" xfId="36018"/>
    <cellStyle name="Normal 4 58" xfId="36019"/>
    <cellStyle name="Normal 4 59" xfId="36020"/>
    <cellStyle name="Normal 4 6" xfId="36021"/>
    <cellStyle name="Normal 4 60" xfId="36022"/>
    <cellStyle name="Normal 4 61" xfId="36023"/>
    <cellStyle name="Normal 4 62" xfId="36024"/>
    <cellStyle name="Normal 4 63" xfId="36025"/>
    <cellStyle name="Normal 4 64" xfId="36026"/>
    <cellStyle name="Normal 4 65" xfId="36027"/>
    <cellStyle name="Normal 4 66" xfId="36028"/>
    <cellStyle name="Normal 4 67" xfId="36029"/>
    <cellStyle name="Normal 4 68" xfId="36030"/>
    <cellStyle name="Normal 4 68 2" xfId="36031"/>
    <cellStyle name="Normal 4 68 3" xfId="36032"/>
    <cellStyle name="Normal 4 69" xfId="36033"/>
    <cellStyle name="Normal 4 69 2" xfId="36034"/>
    <cellStyle name="Normal 4 69 3" xfId="36035"/>
    <cellStyle name="Normal 4 7" xfId="36036"/>
    <cellStyle name="Normal 4 70" xfId="36037"/>
    <cellStyle name="Normal 4 70 2" xfId="36038"/>
    <cellStyle name="Normal 4 70 3" xfId="36039"/>
    <cellStyle name="Normal 4 71" xfId="36040"/>
    <cellStyle name="Normal 4 71 2" xfId="36041"/>
    <cellStyle name="Normal 4 71 3" xfId="36042"/>
    <cellStyle name="Normal 4 72" xfId="36043"/>
    <cellStyle name="Normal 4 73" xfId="36044"/>
    <cellStyle name="Normal 4 74" xfId="36045"/>
    <cellStyle name="Normal 4 75" xfId="36046"/>
    <cellStyle name="Normal 4 76" xfId="36047"/>
    <cellStyle name="Normal 4 77" xfId="36048"/>
    <cellStyle name="Normal 4 78" xfId="36049"/>
    <cellStyle name="Normal 4 79" xfId="36050"/>
    <cellStyle name="Normal 4 8" xfId="36051"/>
    <cellStyle name="Normal 4 80" xfId="36052"/>
    <cellStyle name="Normal 4 81" xfId="36053"/>
    <cellStyle name="Normal 4 82" xfId="36054"/>
    <cellStyle name="Normal 4 83" xfId="36055"/>
    <cellStyle name="Normal 4 84" xfId="36056"/>
    <cellStyle name="Normal 4 85" xfId="36057"/>
    <cellStyle name="Normal 4 86" xfId="36058"/>
    <cellStyle name="Normal 4 87" xfId="36059"/>
    <cellStyle name="Normal 4 88" xfId="36060"/>
    <cellStyle name="Normal 4 89" xfId="36061"/>
    <cellStyle name="Normal 4 9" xfId="36062"/>
    <cellStyle name="Normal 4 90" xfId="36063"/>
    <cellStyle name="Normal 4 91" xfId="36064"/>
    <cellStyle name="Normal 4 92" xfId="36065"/>
    <cellStyle name="Normal 4 93" xfId="36066"/>
    <cellStyle name="Normal 4 94" xfId="36067"/>
    <cellStyle name="Normal 4 95" xfId="36068"/>
    <cellStyle name="Normal 4 96" xfId="36069"/>
    <cellStyle name="Normal 4 97" xfId="36070"/>
    <cellStyle name="Normal 4 98" xfId="36071"/>
    <cellStyle name="Normal 4 99" xfId="36072"/>
    <cellStyle name="Normal 4_2006-2009 Updated Graph" xfId="36073"/>
    <cellStyle name="Normal 40" xfId="36074"/>
    <cellStyle name="Normal 41" xfId="36075"/>
    <cellStyle name="Normal 42" xfId="36076"/>
    <cellStyle name="Normal 43" xfId="36077"/>
    <cellStyle name="Normal 44" xfId="36078"/>
    <cellStyle name="Normal 45" xfId="36079"/>
    <cellStyle name="Normal 46" xfId="36080"/>
    <cellStyle name="Normal 47" xfId="36081"/>
    <cellStyle name="Normal 48" xfId="36082"/>
    <cellStyle name="Normal 49" xfId="36083"/>
    <cellStyle name="Normal 49 2" xfId="36084"/>
    <cellStyle name="Normal 49 3" xfId="36085"/>
    <cellStyle name="Normal 5" xfId="325"/>
    <cellStyle name="Normal 5 10" xfId="36087"/>
    <cellStyle name="Normal 5 10 2" xfId="36088"/>
    <cellStyle name="Normal 5 10 2 2" xfId="36089"/>
    <cellStyle name="Normal 5 10 2 3" xfId="36090"/>
    <cellStyle name="Normal 5 10 3" xfId="36091"/>
    <cellStyle name="Normal 5 10 3 2" xfId="36092"/>
    <cellStyle name="Normal 5 10 3 3" xfId="36093"/>
    <cellStyle name="Normal 5 10 4" xfId="36094"/>
    <cellStyle name="Normal 5 10 5" xfId="36095"/>
    <cellStyle name="Normal 5 100" xfId="43174"/>
    <cellStyle name="Normal 5 101" xfId="36086"/>
    <cellStyle name="Normal 5 102" xfId="429"/>
    <cellStyle name="Normal 5 11" xfId="36096"/>
    <cellStyle name="Normal 5 11 2" xfId="36097"/>
    <cellStyle name="Normal 5 11 2 2" xfId="36098"/>
    <cellStyle name="Normal 5 11 2 3" xfId="36099"/>
    <cellStyle name="Normal 5 11 3" xfId="36100"/>
    <cellStyle name="Normal 5 11 3 2" xfId="36101"/>
    <cellStyle name="Normal 5 11 3 3" xfId="36102"/>
    <cellStyle name="Normal 5 11 4" xfId="36103"/>
    <cellStyle name="Normal 5 11 5" xfId="36104"/>
    <cellStyle name="Normal 5 12" xfId="36105"/>
    <cellStyle name="Normal 5 12 2" xfId="36106"/>
    <cellStyle name="Normal 5 12 2 2" xfId="36107"/>
    <cellStyle name="Normal 5 12 2 3" xfId="36108"/>
    <cellStyle name="Normal 5 12 3" xfId="36109"/>
    <cellStyle name="Normal 5 12 3 2" xfId="36110"/>
    <cellStyle name="Normal 5 12 3 3" xfId="36111"/>
    <cellStyle name="Normal 5 12 4" xfId="36112"/>
    <cellStyle name="Normal 5 12 5" xfId="36113"/>
    <cellStyle name="Normal 5 13" xfId="36114"/>
    <cellStyle name="Normal 5 13 2" xfId="36115"/>
    <cellStyle name="Normal 5 13 2 2" xfId="36116"/>
    <cellStyle name="Normal 5 13 2 3" xfId="36117"/>
    <cellStyle name="Normal 5 13 3" xfId="36118"/>
    <cellStyle name="Normal 5 13 3 2" xfId="36119"/>
    <cellStyle name="Normal 5 13 3 3" xfId="36120"/>
    <cellStyle name="Normal 5 13 4" xfId="36121"/>
    <cellStyle name="Normal 5 13 5" xfId="36122"/>
    <cellStyle name="Normal 5 14" xfId="36123"/>
    <cellStyle name="Normal 5 14 2" xfId="36124"/>
    <cellStyle name="Normal 5 14 2 2" xfId="36125"/>
    <cellStyle name="Normal 5 14 2 3" xfId="36126"/>
    <cellStyle name="Normal 5 14 3" xfId="36127"/>
    <cellStyle name="Normal 5 14 3 2" xfId="36128"/>
    <cellStyle name="Normal 5 14 3 3" xfId="36129"/>
    <cellStyle name="Normal 5 14 4" xfId="36130"/>
    <cellStyle name="Normal 5 14 5" xfId="36131"/>
    <cellStyle name="Normal 5 15" xfId="36132"/>
    <cellStyle name="Normal 5 15 2" xfId="36133"/>
    <cellStyle name="Normal 5 15 2 2" xfId="36134"/>
    <cellStyle name="Normal 5 15 2 3" xfId="36135"/>
    <cellStyle name="Normal 5 15 3" xfId="36136"/>
    <cellStyle name="Normal 5 15 3 2" xfId="36137"/>
    <cellStyle name="Normal 5 15 3 3" xfId="36138"/>
    <cellStyle name="Normal 5 15 4" xfId="36139"/>
    <cellStyle name="Normal 5 15 5" xfId="36140"/>
    <cellStyle name="Normal 5 16" xfId="36141"/>
    <cellStyle name="Normal 5 16 2" xfId="36142"/>
    <cellStyle name="Normal 5 16 2 2" xfId="36143"/>
    <cellStyle name="Normal 5 16 2 3" xfId="36144"/>
    <cellStyle name="Normal 5 16 3" xfId="36145"/>
    <cellStyle name="Normal 5 16 3 2" xfId="36146"/>
    <cellStyle name="Normal 5 16 3 3" xfId="36147"/>
    <cellStyle name="Normal 5 16 4" xfId="36148"/>
    <cellStyle name="Normal 5 16 5" xfId="36149"/>
    <cellStyle name="Normal 5 17" xfId="36150"/>
    <cellStyle name="Normal 5 17 2" xfId="36151"/>
    <cellStyle name="Normal 5 17 2 2" xfId="36152"/>
    <cellStyle name="Normal 5 17 2 3" xfId="36153"/>
    <cellStyle name="Normal 5 17 3" xfId="36154"/>
    <cellStyle name="Normal 5 17 3 2" xfId="36155"/>
    <cellStyle name="Normal 5 17 3 3" xfId="36156"/>
    <cellStyle name="Normal 5 17 4" xfId="36157"/>
    <cellStyle name="Normal 5 17 5" xfId="36158"/>
    <cellStyle name="Normal 5 18" xfId="36159"/>
    <cellStyle name="Normal 5 18 2" xfId="36160"/>
    <cellStyle name="Normal 5 18 2 2" xfId="36161"/>
    <cellStyle name="Normal 5 18 2 3" xfId="36162"/>
    <cellStyle name="Normal 5 18 3" xfId="36163"/>
    <cellStyle name="Normal 5 18 3 2" xfId="36164"/>
    <cellStyle name="Normal 5 18 3 3" xfId="36165"/>
    <cellStyle name="Normal 5 18 4" xfId="36166"/>
    <cellStyle name="Normal 5 18 5" xfId="36167"/>
    <cellStyle name="Normal 5 19" xfId="36168"/>
    <cellStyle name="Normal 5 19 2" xfId="36169"/>
    <cellStyle name="Normal 5 19 2 2" xfId="36170"/>
    <cellStyle name="Normal 5 19 2 3" xfId="36171"/>
    <cellStyle name="Normal 5 19 3" xfId="36172"/>
    <cellStyle name="Normal 5 19 3 2" xfId="36173"/>
    <cellStyle name="Normal 5 19 3 3" xfId="36174"/>
    <cellStyle name="Normal 5 19 4" xfId="36175"/>
    <cellStyle name="Normal 5 19 5" xfId="36176"/>
    <cellStyle name="Normal 5 2" xfId="326"/>
    <cellStyle name="Normal 5 2 10" xfId="36178"/>
    <cellStyle name="Normal 5 2 10 2" xfId="36179"/>
    <cellStyle name="Normal 5 2 10 2 2" xfId="36180"/>
    <cellStyle name="Normal 5 2 10 2 3" xfId="36181"/>
    <cellStyle name="Normal 5 2 10 3" xfId="36182"/>
    <cellStyle name="Normal 5 2 10 3 2" xfId="36183"/>
    <cellStyle name="Normal 5 2 10 3 3" xfId="36184"/>
    <cellStyle name="Normal 5 2 10 4" xfId="36185"/>
    <cellStyle name="Normal 5 2 10 5" xfId="36186"/>
    <cellStyle name="Normal 5 2 11" xfId="36187"/>
    <cellStyle name="Normal 5 2 11 2" xfId="36188"/>
    <cellStyle name="Normal 5 2 11 2 2" xfId="36189"/>
    <cellStyle name="Normal 5 2 11 2 3" xfId="36190"/>
    <cellStyle name="Normal 5 2 11 3" xfId="36191"/>
    <cellStyle name="Normal 5 2 11 3 2" xfId="36192"/>
    <cellStyle name="Normal 5 2 11 3 3" xfId="36193"/>
    <cellStyle name="Normal 5 2 11 4" xfId="36194"/>
    <cellStyle name="Normal 5 2 11 5" xfId="36195"/>
    <cellStyle name="Normal 5 2 12" xfId="36196"/>
    <cellStyle name="Normal 5 2 12 2" xfId="36197"/>
    <cellStyle name="Normal 5 2 12 2 2" xfId="36198"/>
    <cellStyle name="Normal 5 2 12 2 3" xfId="36199"/>
    <cellStyle name="Normal 5 2 12 3" xfId="36200"/>
    <cellStyle name="Normal 5 2 12 3 2" xfId="36201"/>
    <cellStyle name="Normal 5 2 12 3 3" xfId="36202"/>
    <cellStyle name="Normal 5 2 12 4" xfId="36203"/>
    <cellStyle name="Normal 5 2 12 5" xfId="36204"/>
    <cellStyle name="Normal 5 2 13" xfId="36205"/>
    <cellStyle name="Normal 5 2 13 2" xfId="36206"/>
    <cellStyle name="Normal 5 2 13 2 2" xfId="36207"/>
    <cellStyle name="Normal 5 2 13 2 3" xfId="36208"/>
    <cellStyle name="Normal 5 2 13 3" xfId="36209"/>
    <cellStyle name="Normal 5 2 13 3 2" xfId="36210"/>
    <cellStyle name="Normal 5 2 13 3 3" xfId="36211"/>
    <cellStyle name="Normal 5 2 13 4" xfId="36212"/>
    <cellStyle name="Normal 5 2 13 5" xfId="36213"/>
    <cellStyle name="Normal 5 2 14" xfId="36214"/>
    <cellStyle name="Normal 5 2 14 2" xfId="36215"/>
    <cellStyle name="Normal 5 2 14 2 2" xfId="36216"/>
    <cellStyle name="Normal 5 2 14 2 3" xfId="36217"/>
    <cellStyle name="Normal 5 2 14 3" xfId="36218"/>
    <cellStyle name="Normal 5 2 14 3 2" xfId="36219"/>
    <cellStyle name="Normal 5 2 14 3 3" xfId="36220"/>
    <cellStyle name="Normal 5 2 14 4" xfId="36221"/>
    <cellStyle name="Normal 5 2 14 5" xfId="36222"/>
    <cellStyle name="Normal 5 2 15" xfId="36223"/>
    <cellStyle name="Normal 5 2 15 2" xfId="36224"/>
    <cellStyle name="Normal 5 2 15 2 2" xfId="36225"/>
    <cellStyle name="Normal 5 2 15 2 3" xfId="36226"/>
    <cellStyle name="Normal 5 2 15 3" xfId="36227"/>
    <cellStyle name="Normal 5 2 15 3 2" xfId="36228"/>
    <cellStyle name="Normal 5 2 15 3 3" xfId="36229"/>
    <cellStyle name="Normal 5 2 15 4" xfId="36230"/>
    <cellStyle name="Normal 5 2 15 5" xfId="36231"/>
    <cellStyle name="Normal 5 2 16" xfId="36232"/>
    <cellStyle name="Normal 5 2 16 2" xfId="36233"/>
    <cellStyle name="Normal 5 2 16 2 2" xfId="36234"/>
    <cellStyle name="Normal 5 2 16 2 3" xfId="36235"/>
    <cellStyle name="Normal 5 2 16 3" xfId="36236"/>
    <cellStyle name="Normal 5 2 16 3 2" xfId="36237"/>
    <cellStyle name="Normal 5 2 16 3 3" xfId="36238"/>
    <cellStyle name="Normal 5 2 16 4" xfId="36239"/>
    <cellStyle name="Normal 5 2 16 5" xfId="36240"/>
    <cellStyle name="Normal 5 2 17" xfId="36241"/>
    <cellStyle name="Normal 5 2 17 2" xfId="36242"/>
    <cellStyle name="Normal 5 2 17 2 2" xfId="36243"/>
    <cellStyle name="Normal 5 2 17 2 3" xfId="36244"/>
    <cellStyle name="Normal 5 2 17 3" xfId="36245"/>
    <cellStyle name="Normal 5 2 17 3 2" xfId="36246"/>
    <cellStyle name="Normal 5 2 17 3 3" xfId="36247"/>
    <cellStyle name="Normal 5 2 17 4" xfId="36248"/>
    <cellStyle name="Normal 5 2 17 5" xfId="36249"/>
    <cellStyle name="Normal 5 2 18" xfId="36250"/>
    <cellStyle name="Normal 5 2 18 2" xfId="36251"/>
    <cellStyle name="Normal 5 2 18 2 2" xfId="36252"/>
    <cellStyle name="Normal 5 2 18 2 3" xfId="36253"/>
    <cellStyle name="Normal 5 2 18 3" xfId="36254"/>
    <cellStyle name="Normal 5 2 18 3 2" xfId="36255"/>
    <cellStyle name="Normal 5 2 18 3 3" xfId="36256"/>
    <cellStyle name="Normal 5 2 18 4" xfId="36257"/>
    <cellStyle name="Normal 5 2 18 5" xfId="36258"/>
    <cellStyle name="Normal 5 2 19" xfId="36259"/>
    <cellStyle name="Normal 5 2 19 2" xfId="36260"/>
    <cellStyle name="Normal 5 2 19 2 2" xfId="36261"/>
    <cellStyle name="Normal 5 2 19 2 3" xfId="36262"/>
    <cellStyle name="Normal 5 2 19 3" xfId="36263"/>
    <cellStyle name="Normal 5 2 19 3 2" xfId="36264"/>
    <cellStyle name="Normal 5 2 19 3 3" xfId="36265"/>
    <cellStyle name="Normal 5 2 19 4" xfId="36266"/>
    <cellStyle name="Normal 5 2 19 5" xfId="36267"/>
    <cellStyle name="Normal 5 2 2" xfId="36268"/>
    <cellStyle name="Normal 5 2 2 2" xfId="36269"/>
    <cellStyle name="Normal 5 2 2 2 2" xfId="36270"/>
    <cellStyle name="Normal 5 2 2 2 2 2" xfId="43219"/>
    <cellStyle name="Normal 5 2 2 2 3" xfId="36271"/>
    <cellStyle name="Normal 5 2 2 2 3 2" xfId="43220"/>
    <cellStyle name="Normal 5 2 2 2 4" xfId="43221"/>
    <cellStyle name="Normal 5 2 2 3" xfId="36272"/>
    <cellStyle name="Normal 5 2 2 3 2" xfId="36273"/>
    <cellStyle name="Normal 5 2 2 3 3" xfId="36274"/>
    <cellStyle name="Normal 5 2 2 4" xfId="36275"/>
    <cellStyle name="Normal 5 2 2 4 2" xfId="43222"/>
    <cellStyle name="Normal 5 2 2 5" xfId="36276"/>
    <cellStyle name="Normal 5 2 20" xfId="36277"/>
    <cellStyle name="Normal 5 2 20 2" xfId="36278"/>
    <cellStyle name="Normal 5 2 20 2 2" xfId="36279"/>
    <cellStyle name="Normal 5 2 20 2 3" xfId="36280"/>
    <cellStyle name="Normal 5 2 20 3" xfId="36281"/>
    <cellStyle name="Normal 5 2 20 3 2" xfId="36282"/>
    <cellStyle name="Normal 5 2 20 3 3" xfId="36283"/>
    <cellStyle name="Normal 5 2 20 4" xfId="36284"/>
    <cellStyle name="Normal 5 2 20 5" xfId="36285"/>
    <cellStyle name="Normal 5 2 21" xfId="36286"/>
    <cellStyle name="Normal 5 2 21 2" xfId="36287"/>
    <cellStyle name="Normal 5 2 21 2 2" xfId="36288"/>
    <cellStyle name="Normal 5 2 21 2 3" xfId="36289"/>
    <cellStyle name="Normal 5 2 21 3" xfId="36290"/>
    <cellStyle name="Normal 5 2 21 3 2" xfId="36291"/>
    <cellStyle name="Normal 5 2 21 3 3" xfId="36292"/>
    <cellStyle name="Normal 5 2 21 4" xfId="36293"/>
    <cellStyle name="Normal 5 2 21 5" xfId="36294"/>
    <cellStyle name="Normal 5 2 22" xfId="36295"/>
    <cellStyle name="Normal 5 2 22 2" xfId="36296"/>
    <cellStyle name="Normal 5 2 22 2 2" xfId="36297"/>
    <cellStyle name="Normal 5 2 22 2 3" xfId="36298"/>
    <cellStyle name="Normal 5 2 22 3" xfId="36299"/>
    <cellStyle name="Normal 5 2 22 3 2" xfId="36300"/>
    <cellStyle name="Normal 5 2 22 3 3" xfId="36301"/>
    <cellStyle name="Normal 5 2 22 4" xfId="36302"/>
    <cellStyle name="Normal 5 2 22 5" xfId="36303"/>
    <cellStyle name="Normal 5 2 23" xfId="36304"/>
    <cellStyle name="Normal 5 2 23 2" xfId="36305"/>
    <cellStyle name="Normal 5 2 23 2 2" xfId="36306"/>
    <cellStyle name="Normal 5 2 23 2 3" xfId="36307"/>
    <cellStyle name="Normal 5 2 23 3" xfId="36308"/>
    <cellStyle name="Normal 5 2 23 3 2" xfId="36309"/>
    <cellStyle name="Normal 5 2 23 3 3" xfId="36310"/>
    <cellStyle name="Normal 5 2 23 4" xfId="36311"/>
    <cellStyle name="Normal 5 2 23 5" xfId="36312"/>
    <cellStyle name="Normal 5 2 24" xfId="36313"/>
    <cellStyle name="Normal 5 2 24 2" xfId="36314"/>
    <cellStyle name="Normal 5 2 24 3" xfId="36315"/>
    <cellStyle name="Normal 5 2 25" xfId="36316"/>
    <cellStyle name="Normal 5 2 25 2" xfId="36317"/>
    <cellStyle name="Normal 5 2 25 3" xfId="36318"/>
    <cellStyle name="Normal 5 2 26" xfId="36319"/>
    <cellStyle name="Normal 5 2 27" xfId="36320"/>
    <cellStyle name="Normal 5 2 28" xfId="36177"/>
    <cellStyle name="Normal 5 2 3" xfId="36321"/>
    <cellStyle name="Normal 5 2 3 2" xfId="36322"/>
    <cellStyle name="Normal 5 2 3 2 2" xfId="36323"/>
    <cellStyle name="Normal 5 2 3 2 3" xfId="36324"/>
    <cellStyle name="Normal 5 2 3 3" xfId="36325"/>
    <cellStyle name="Normal 5 2 3 3 2" xfId="36326"/>
    <cellStyle name="Normal 5 2 3 3 3" xfId="36327"/>
    <cellStyle name="Normal 5 2 3 4" xfId="36328"/>
    <cellStyle name="Normal 5 2 3 5" xfId="36329"/>
    <cellStyle name="Normal 5 2 4" xfId="36330"/>
    <cellStyle name="Normal 5 2 4 2" xfId="36331"/>
    <cellStyle name="Normal 5 2 4 2 2" xfId="36332"/>
    <cellStyle name="Normal 5 2 4 2 3" xfId="36333"/>
    <cellStyle name="Normal 5 2 4 3" xfId="36334"/>
    <cellStyle name="Normal 5 2 4 3 2" xfId="36335"/>
    <cellStyle name="Normal 5 2 4 3 3" xfId="36336"/>
    <cellStyle name="Normal 5 2 4 4" xfId="36337"/>
    <cellStyle name="Normal 5 2 4 5" xfId="36338"/>
    <cellStyle name="Normal 5 2 5" xfId="36339"/>
    <cellStyle name="Normal 5 2 5 2" xfId="36340"/>
    <cellStyle name="Normal 5 2 5 2 2" xfId="36341"/>
    <cellStyle name="Normal 5 2 5 2 3" xfId="36342"/>
    <cellStyle name="Normal 5 2 5 3" xfId="36343"/>
    <cellStyle name="Normal 5 2 5 3 2" xfId="36344"/>
    <cellStyle name="Normal 5 2 5 3 3" xfId="36345"/>
    <cellStyle name="Normal 5 2 5 4" xfId="36346"/>
    <cellStyle name="Normal 5 2 5 5" xfId="36347"/>
    <cellStyle name="Normal 5 2 6" xfId="36348"/>
    <cellStyle name="Normal 5 2 6 2" xfId="36349"/>
    <cellStyle name="Normal 5 2 6 2 2" xfId="36350"/>
    <cellStyle name="Normal 5 2 6 2 3" xfId="36351"/>
    <cellStyle name="Normal 5 2 6 3" xfId="36352"/>
    <cellStyle name="Normal 5 2 6 3 2" xfId="36353"/>
    <cellStyle name="Normal 5 2 6 3 3" xfId="36354"/>
    <cellStyle name="Normal 5 2 6 4" xfId="36355"/>
    <cellStyle name="Normal 5 2 6 5" xfId="36356"/>
    <cellStyle name="Normal 5 2 7" xfId="36357"/>
    <cellStyle name="Normal 5 2 7 2" xfId="36358"/>
    <cellStyle name="Normal 5 2 7 2 2" xfId="36359"/>
    <cellStyle name="Normal 5 2 7 2 3" xfId="36360"/>
    <cellStyle name="Normal 5 2 7 3" xfId="36361"/>
    <cellStyle name="Normal 5 2 7 3 2" xfId="36362"/>
    <cellStyle name="Normal 5 2 7 3 3" xfId="36363"/>
    <cellStyle name="Normal 5 2 7 4" xfId="36364"/>
    <cellStyle name="Normal 5 2 7 5" xfId="36365"/>
    <cellStyle name="Normal 5 2 8" xfId="36366"/>
    <cellStyle name="Normal 5 2 8 2" xfId="36367"/>
    <cellStyle name="Normal 5 2 8 2 2" xfId="36368"/>
    <cellStyle name="Normal 5 2 8 2 3" xfId="36369"/>
    <cellStyle name="Normal 5 2 8 3" xfId="36370"/>
    <cellStyle name="Normal 5 2 8 3 2" xfId="36371"/>
    <cellStyle name="Normal 5 2 8 3 3" xfId="36372"/>
    <cellStyle name="Normal 5 2 8 4" xfId="36373"/>
    <cellStyle name="Normal 5 2 8 5" xfId="36374"/>
    <cellStyle name="Normal 5 2 9" xfId="36375"/>
    <cellStyle name="Normal 5 2 9 2" xfId="36376"/>
    <cellStyle name="Normal 5 2 9 2 2" xfId="36377"/>
    <cellStyle name="Normal 5 2 9 2 3" xfId="36378"/>
    <cellStyle name="Normal 5 2 9 3" xfId="36379"/>
    <cellStyle name="Normal 5 2 9 3 2" xfId="36380"/>
    <cellStyle name="Normal 5 2 9 3 3" xfId="36381"/>
    <cellStyle name="Normal 5 2 9 4" xfId="36382"/>
    <cellStyle name="Normal 5 2 9 5" xfId="36383"/>
    <cellStyle name="Normal 5 20" xfId="36384"/>
    <cellStyle name="Normal 5 20 2" xfId="36385"/>
    <cellStyle name="Normal 5 20 2 2" xfId="36386"/>
    <cellStyle name="Normal 5 20 2 3" xfId="36387"/>
    <cellStyle name="Normal 5 20 3" xfId="36388"/>
    <cellStyle name="Normal 5 20 3 2" xfId="36389"/>
    <cellStyle name="Normal 5 20 3 3" xfId="36390"/>
    <cellStyle name="Normal 5 20 4" xfId="36391"/>
    <cellStyle name="Normal 5 20 5" xfId="36392"/>
    <cellStyle name="Normal 5 21" xfId="36393"/>
    <cellStyle name="Normal 5 21 2" xfId="36394"/>
    <cellStyle name="Normal 5 21 2 2" xfId="36395"/>
    <cellStyle name="Normal 5 21 2 3" xfId="36396"/>
    <cellStyle name="Normal 5 21 3" xfId="36397"/>
    <cellStyle name="Normal 5 21 3 2" xfId="36398"/>
    <cellStyle name="Normal 5 21 3 3" xfId="36399"/>
    <cellStyle name="Normal 5 21 4" xfId="36400"/>
    <cellStyle name="Normal 5 21 5" xfId="36401"/>
    <cellStyle name="Normal 5 22" xfId="36402"/>
    <cellStyle name="Normal 5 22 2" xfId="36403"/>
    <cellStyle name="Normal 5 22 2 2" xfId="36404"/>
    <cellStyle name="Normal 5 22 2 3" xfId="36405"/>
    <cellStyle name="Normal 5 22 3" xfId="36406"/>
    <cellStyle name="Normal 5 22 3 2" xfId="36407"/>
    <cellStyle name="Normal 5 22 3 3" xfId="36408"/>
    <cellStyle name="Normal 5 22 4" xfId="36409"/>
    <cellStyle name="Normal 5 22 5" xfId="36410"/>
    <cellStyle name="Normal 5 23" xfId="36411"/>
    <cellStyle name="Normal 5 23 2" xfId="36412"/>
    <cellStyle name="Normal 5 23 2 2" xfId="36413"/>
    <cellStyle name="Normal 5 23 2 3" xfId="36414"/>
    <cellStyle name="Normal 5 23 3" xfId="36415"/>
    <cellStyle name="Normal 5 23 3 2" xfId="36416"/>
    <cellStyle name="Normal 5 23 3 3" xfId="36417"/>
    <cellStyle name="Normal 5 23 4" xfId="36418"/>
    <cellStyle name="Normal 5 23 5" xfId="36419"/>
    <cellStyle name="Normal 5 24" xfId="36420"/>
    <cellStyle name="Normal 5 24 2" xfId="36421"/>
    <cellStyle name="Normal 5 24 2 2" xfId="36422"/>
    <cellStyle name="Normal 5 24 2 3" xfId="36423"/>
    <cellStyle name="Normal 5 24 3" xfId="36424"/>
    <cellStyle name="Normal 5 24 3 2" xfId="36425"/>
    <cellStyle name="Normal 5 24 3 3" xfId="36426"/>
    <cellStyle name="Normal 5 24 4" xfId="36427"/>
    <cellStyle name="Normal 5 24 5" xfId="36428"/>
    <cellStyle name="Normal 5 25" xfId="36429"/>
    <cellStyle name="Normal 5 25 10" xfId="36430"/>
    <cellStyle name="Normal 5 25 10 2" xfId="36431"/>
    <cellStyle name="Normal 5 25 11" xfId="36432"/>
    <cellStyle name="Normal 5 25 12" xfId="36433"/>
    <cellStyle name="Normal 5 25 13" xfId="36434"/>
    <cellStyle name="Normal 5 25 14" xfId="36435"/>
    <cellStyle name="Normal 5 25 15" xfId="36436"/>
    <cellStyle name="Normal 5 25 16" xfId="36437"/>
    <cellStyle name="Normal 5 25 17" xfId="36438"/>
    <cellStyle name="Normal 5 25 18" xfId="36439"/>
    <cellStyle name="Normal 5 25 19" xfId="36440"/>
    <cellStyle name="Normal 5 25 2" xfId="36441"/>
    <cellStyle name="Normal 5 25 2 2" xfId="36442"/>
    <cellStyle name="Normal 5 25 2 3" xfId="36443"/>
    <cellStyle name="Normal 5 25 20" xfId="36444"/>
    <cellStyle name="Normal 5 25 21" xfId="36445"/>
    <cellStyle name="Normal 5 25 22" xfId="36446"/>
    <cellStyle name="Normal 5 25 23" xfId="36447"/>
    <cellStyle name="Normal 5 25 24" xfId="36448"/>
    <cellStyle name="Normal 5 25 25" xfId="36449"/>
    <cellStyle name="Normal 5 25 26" xfId="36450"/>
    <cellStyle name="Normal 5 25 27" xfId="36451"/>
    <cellStyle name="Normal 5 25 28" xfId="36452"/>
    <cellStyle name="Normal 5 25 29" xfId="36453"/>
    <cellStyle name="Normal 5 25 3" xfId="36454"/>
    <cellStyle name="Normal 5 25 3 2" xfId="36455"/>
    <cellStyle name="Normal 5 25 3 3" xfId="36456"/>
    <cellStyle name="Normal 5 25 30" xfId="36457"/>
    <cellStyle name="Normal 5 25 31" xfId="36458"/>
    <cellStyle name="Normal 5 25 32" xfId="36459"/>
    <cellStyle name="Normal 5 25 33" xfId="36460"/>
    <cellStyle name="Normal 5 25 34" xfId="36461"/>
    <cellStyle name="Normal 5 25 35" xfId="36462"/>
    <cellStyle name="Normal 5 25 36" xfId="36463"/>
    <cellStyle name="Normal 5 25 37" xfId="36464"/>
    <cellStyle name="Normal 5 25 38" xfId="36465"/>
    <cellStyle name="Normal 5 25 39" xfId="36466"/>
    <cellStyle name="Normal 5 25 4" xfId="36467"/>
    <cellStyle name="Normal 5 25 4 2" xfId="36468"/>
    <cellStyle name="Normal 5 25 4 2 2" xfId="36469"/>
    <cellStyle name="Normal 5 25 4 2 2 2" xfId="36470"/>
    <cellStyle name="Normal 5 25 4 2 3" xfId="36471"/>
    <cellStyle name="Normal 5 25 4 2 4" xfId="36472"/>
    <cellStyle name="Normal 5 25 4 2 5" xfId="36473"/>
    <cellStyle name="Normal 5 25 4 3" xfId="36474"/>
    <cellStyle name="Normal 5 25 4 3 2" xfId="36475"/>
    <cellStyle name="Normal 5 25 4 4" xfId="36476"/>
    <cellStyle name="Normal 5 25 4 5" xfId="36477"/>
    <cellStyle name="Normal 5 25 40" xfId="36478"/>
    <cellStyle name="Normal 5 25 41" xfId="36479"/>
    <cellStyle name="Normal 5 25 5" xfId="36480"/>
    <cellStyle name="Normal 5 25 6" xfId="36481"/>
    <cellStyle name="Normal 5 25 7" xfId="36482"/>
    <cellStyle name="Normal 5 25 8" xfId="36483"/>
    <cellStyle name="Normal 5 25 9" xfId="36484"/>
    <cellStyle name="Normal 5 26" xfId="36485"/>
    <cellStyle name="Normal 5 27" xfId="36486"/>
    <cellStyle name="Normal 5 28" xfId="36487"/>
    <cellStyle name="Normal 5 29" xfId="36488"/>
    <cellStyle name="Normal 5 3" xfId="327"/>
    <cellStyle name="Normal 5 3 10" xfId="36489"/>
    <cellStyle name="Normal 5 3 11" xfId="36490"/>
    <cellStyle name="Normal 5 3 11 2" xfId="36491"/>
    <cellStyle name="Normal 5 3 11 2 2" xfId="36492"/>
    <cellStyle name="Normal 5 3 11 2 2 2" xfId="36493"/>
    <cellStyle name="Normal 5 3 11 2 2 2 2" xfId="36494"/>
    <cellStyle name="Normal 5 3 11 2 2 2 2 2" xfId="36495"/>
    <cellStyle name="Normal 5 3 11 2 2 2 3" xfId="36496"/>
    <cellStyle name="Normal 5 3 11 2 2 2 4" xfId="36497"/>
    <cellStyle name="Normal 5 3 11 2 2 2 5" xfId="36498"/>
    <cellStyle name="Normal 5 3 11 2 2 3" xfId="36499"/>
    <cellStyle name="Normal 5 3 11 2 2 3 2" xfId="36500"/>
    <cellStyle name="Normal 5 3 11 2 2 4" xfId="36501"/>
    <cellStyle name="Normal 5 3 11 2 2 5" xfId="36502"/>
    <cellStyle name="Normal 5 3 11 2 3" xfId="36503"/>
    <cellStyle name="Normal 5 3 11 2 4" xfId="36504"/>
    <cellStyle name="Normal 5 3 11 2 5" xfId="36505"/>
    <cellStyle name="Normal 5 3 11 2 6" xfId="36506"/>
    <cellStyle name="Normal 5 3 11 2 6 2" xfId="36507"/>
    <cellStyle name="Normal 5 3 11 2 7" xfId="36508"/>
    <cellStyle name="Normal 5 3 11 2 8" xfId="36509"/>
    <cellStyle name="Normal 5 3 11 2 9" xfId="36510"/>
    <cellStyle name="Normal 5 3 11 3" xfId="36511"/>
    <cellStyle name="Normal 5 3 11 3 2" xfId="36512"/>
    <cellStyle name="Normal 5 3 11 3 2 2" xfId="36513"/>
    <cellStyle name="Normal 5 3 11 3 2 2 2" xfId="36514"/>
    <cellStyle name="Normal 5 3 11 3 2 3" xfId="36515"/>
    <cellStyle name="Normal 5 3 11 3 2 4" xfId="36516"/>
    <cellStyle name="Normal 5 3 11 3 2 5" xfId="36517"/>
    <cellStyle name="Normal 5 3 11 3 3" xfId="36518"/>
    <cellStyle name="Normal 5 3 11 3 3 2" xfId="36519"/>
    <cellStyle name="Normal 5 3 11 3 4" xfId="36520"/>
    <cellStyle name="Normal 5 3 11 3 5" xfId="36521"/>
    <cellStyle name="Normal 5 3 11 4" xfId="36522"/>
    <cellStyle name="Normal 5 3 11 5" xfId="36523"/>
    <cellStyle name="Normal 5 3 11 6" xfId="36524"/>
    <cellStyle name="Normal 5 3 11 6 2" xfId="36525"/>
    <cellStyle name="Normal 5 3 11 7" xfId="36526"/>
    <cellStyle name="Normal 5 3 11 8" xfId="36527"/>
    <cellStyle name="Normal 5 3 11 9" xfId="36528"/>
    <cellStyle name="Normal 5 3 12" xfId="36529"/>
    <cellStyle name="Normal 5 3 12 2" xfId="36530"/>
    <cellStyle name="Normal 5 3 12 3" xfId="36531"/>
    <cellStyle name="Normal 5 3 13" xfId="36532"/>
    <cellStyle name="Normal 5 3 13 2" xfId="36533"/>
    <cellStyle name="Normal 5 3 13 3" xfId="36534"/>
    <cellStyle name="Normal 5 3 14" xfId="36535"/>
    <cellStyle name="Normal 5 3 14 2" xfId="36536"/>
    <cellStyle name="Normal 5 3 14 3" xfId="36537"/>
    <cellStyle name="Normal 5 3 15" xfId="36538"/>
    <cellStyle name="Normal 5 3 15 2" xfId="36539"/>
    <cellStyle name="Normal 5 3 15 3" xfId="36540"/>
    <cellStyle name="Normal 5 3 16" xfId="36541"/>
    <cellStyle name="Normal 5 3 16 2" xfId="36542"/>
    <cellStyle name="Normal 5 3 16 2 2" xfId="36543"/>
    <cellStyle name="Normal 5 3 16 2 2 2" xfId="36544"/>
    <cellStyle name="Normal 5 3 16 2 3" xfId="36545"/>
    <cellStyle name="Normal 5 3 16 2 4" xfId="36546"/>
    <cellStyle name="Normal 5 3 16 2 5" xfId="36547"/>
    <cellStyle name="Normal 5 3 16 3" xfId="36548"/>
    <cellStyle name="Normal 5 3 16 3 2" xfId="36549"/>
    <cellStyle name="Normal 5 3 16 4" xfId="36550"/>
    <cellStyle name="Normal 5 3 16 5" xfId="36551"/>
    <cellStyle name="Normal 5 3 17" xfId="36552"/>
    <cellStyle name="Normal 5 3 18" xfId="36553"/>
    <cellStyle name="Normal 5 3 19" xfId="36554"/>
    <cellStyle name="Normal 5 3 2" xfId="36555"/>
    <cellStyle name="Normal 5 3 2 10" xfId="36556"/>
    <cellStyle name="Normal 5 3 2 11" xfId="36557"/>
    <cellStyle name="Normal 5 3 2 11 2" xfId="36558"/>
    <cellStyle name="Normal 5 3 2 11 2 2" xfId="36559"/>
    <cellStyle name="Normal 5 3 2 11 2 2 2" xfId="36560"/>
    <cellStyle name="Normal 5 3 2 11 2 3" xfId="36561"/>
    <cellStyle name="Normal 5 3 2 11 2 4" xfId="36562"/>
    <cellStyle name="Normal 5 3 2 11 2 5" xfId="36563"/>
    <cellStyle name="Normal 5 3 2 11 3" xfId="36564"/>
    <cellStyle name="Normal 5 3 2 11 3 2" xfId="36565"/>
    <cellStyle name="Normal 5 3 2 11 4" xfId="36566"/>
    <cellStyle name="Normal 5 3 2 11 5" xfId="36567"/>
    <cellStyle name="Normal 5 3 2 12" xfId="36568"/>
    <cellStyle name="Normal 5 3 2 13" xfId="36569"/>
    <cellStyle name="Normal 5 3 2 14" xfId="36570"/>
    <cellStyle name="Normal 5 3 2 15" xfId="36571"/>
    <cellStyle name="Normal 5 3 2 15 2" xfId="36572"/>
    <cellStyle name="Normal 5 3 2 16" xfId="36573"/>
    <cellStyle name="Normal 5 3 2 17" xfId="36574"/>
    <cellStyle name="Normal 5 3 2 18" xfId="36575"/>
    <cellStyle name="Normal 5 3 2 2" xfId="36576"/>
    <cellStyle name="Normal 5 3 2 2 10" xfId="36577"/>
    <cellStyle name="Normal 5 3 2 2 11" xfId="36578"/>
    <cellStyle name="Normal 5 3 2 2 12" xfId="36579"/>
    <cellStyle name="Normal 5 3 2 2 13" xfId="36580"/>
    <cellStyle name="Normal 5 3 2 2 13 2" xfId="36581"/>
    <cellStyle name="Normal 5 3 2 2 14" xfId="36582"/>
    <cellStyle name="Normal 5 3 2 2 15" xfId="36583"/>
    <cellStyle name="Normal 5 3 2 2 16" xfId="36584"/>
    <cellStyle name="Normal 5 3 2 2 2" xfId="36585"/>
    <cellStyle name="Normal 5 3 2 2 2 10" xfId="36586"/>
    <cellStyle name="Normal 5 3 2 2 2 11" xfId="36587"/>
    <cellStyle name="Normal 5 3 2 2 2 12" xfId="36588"/>
    <cellStyle name="Normal 5 3 2 2 2 13" xfId="36589"/>
    <cellStyle name="Normal 5 3 2 2 2 13 2" xfId="36590"/>
    <cellStyle name="Normal 5 3 2 2 2 14" xfId="36591"/>
    <cellStyle name="Normal 5 3 2 2 2 15" xfId="36592"/>
    <cellStyle name="Normal 5 3 2 2 2 16" xfId="36593"/>
    <cellStyle name="Normal 5 3 2 2 2 2" xfId="36594"/>
    <cellStyle name="Normal 5 3 2 2 2 2 10" xfId="36595"/>
    <cellStyle name="Normal 5 3 2 2 2 2 11" xfId="36596"/>
    <cellStyle name="Normal 5 3 2 2 2 2 12" xfId="36597"/>
    <cellStyle name="Normal 5 3 2 2 2 2 12 2" xfId="36598"/>
    <cellStyle name="Normal 5 3 2 2 2 2 13" xfId="36599"/>
    <cellStyle name="Normal 5 3 2 2 2 2 14" xfId="36600"/>
    <cellStyle name="Normal 5 3 2 2 2 2 15" xfId="36601"/>
    <cellStyle name="Normal 5 3 2 2 2 2 2" xfId="36602"/>
    <cellStyle name="Normal 5 3 2 2 2 2 2 2" xfId="36603"/>
    <cellStyle name="Normal 5 3 2 2 2 2 2 2 2" xfId="36604"/>
    <cellStyle name="Normal 5 3 2 2 2 2 2 2 2 2" xfId="36605"/>
    <cellStyle name="Normal 5 3 2 2 2 2 2 2 2 2 2" xfId="36606"/>
    <cellStyle name="Normal 5 3 2 2 2 2 2 2 2 2 2 2" xfId="36607"/>
    <cellStyle name="Normal 5 3 2 2 2 2 2 2 2 2 3" xfId="36608"/>
    <cellStyle name="Normal 5 3 2 2 2 2 2 2 2 2 4" xfId="36609"/>
    <cellStyle name="Normal 5 3 2 2 2 2 2 2 2 2 5" xfId="36610"/>
    <cellStyle name="Normal 5 3 2 2 2 2 2 2 2 3" xfId="36611"/>
    <cellStyle name="Normal 5 3 2 2 2 2 2 2 2 3 2" xfId="36612"/>
    <cellStyle name="Normal 5 3 2 2 2 2 2 2 2 4" xfId="36613"/>
    <cellStyle name="Normal 5 3 2 2 2 2 2 2 2 5" xfId="36614"/>
    <cellStyle name="Normal 5 3 2 2 2 2 2 2 3" xfId="36615"/>
    <cellStyle name="Normal 5 3 2 2 2 2 2 2 4" xfId="36616"/>
    <cellStyle name="Normal 5 3 2 2 2 2 2 2 5" xfId="36617"/>
    <cellStyle name="Normal 5 3 2 2 2 2 2 2 6" xfId="36618"/>
    <cellStyle name="Normal 5 3 2 2 2 2 2 2 6 2" xfId="36619"/>
    <cellStyle name="Normal 5 3 2 2 2 2 2 2 7" xfId="36620"/>
    <cellStyle name="Normal 5 3 2 2 2 2 2 2 8" xfId="36621"/>
    <cellStyle name="Normal 5 3 2 2 2 2 2 2 9" xfId="36622"/>
    <cellStyle name="Normal 5 3 2 2 2 2 2 3" xfId="36623"/>
    <cellStyle name="Normal 5 3 2 2 2 2 2 3 2" xfId="36624"/>
    <cellStyle name="Normal 5 3 2 2 2 2 2 3 2 2" xfId="36625"/>
    <cellStyle name="Normal 5 3 2 2 2 2 2 3 2 2 2" xfId="36626"/>
    <cellStyle name="Normal 5 3 2 2 2 2 2 3 2 3" xfId="36627"/>
    <cellStyle name="Normal 5 3 2 2 2 2 2 3 2 4" xfId="36628"/>
    <cellStyle name="Normal 5 3 2 2 2 2 2 3 2 5" xfId="36629"/>
    <cellStyle name="Normal 5 3 2 2 2 2 2 3 3" xfId="36630"/>
    <cellStyle name="Normal 5 3 2 2 2 2 2 3 3 2" xfId="36631"/>
    <cellStyle name="Normal 5 3 2 2 2 2 2 3 4" xfId="36632"/>
    <cellStyle name="Normal 5 3 2 2 2 2 2 3 5" xfId="36633"/>
    <cellStyle name="Normal 5 3 2 2 2 2 2 4" xfId="36634"/>
    <cellStyle name="Normal 5 3 2 2 2 2 2 5" xfId="36635"/>
    <cellStyle name="Normal 5 3 2 2 2 2 2 6" xfId="36636"/>
    <cellStyle name="Normal 5 3 2 2 2 2 2 6 2" xfId="36637"/>
    <cellStyle name="Normal 5 3 2 2 2 2 2 7" xfId="36638"/>
    <cellStyle name="Normal 5 3 2 2 2 2 2 8" xfId="36639"/>
    <cellStyle name="Normal 5 3 2 2 2 2 2 9" xfId="36640"/>
    <cellStyle name="Normal 5 3 2 2 2 2 3" xfId="36641"/>
    <cellStyle name="Normal 5 3 2 2 2 2 3 2" xfId="36642"/>
    <cellStyle name="Normal 5 3 2 2 2 2 3 3" xfId="36643"/>
    <cellStyle name="Normal 5 3 2 2 2 2 4" xfId="36644"/>
    <cellStyle name="Normal 5 3 2 2 2 2 4 2" xfId="36645"/>
    <cellStyle name="Normal 5 3 2 2 2 2 4 3" xfId="36646"/>
    <cellStyle name="Normal 5 3 2 2 2 2 5" xfId="36647"/>
    <cellStyle name="Normal 5 3 2 2 2 2 5 2" xfId="36648"/>
    <cellStyle name="Normal 5 3 2 2 2 2 5 3" xfId="36649"/>
    <cellStyle name="Normal 5 3 2 2 2 2 6" xfId="36650"/>
    <cellStyle name="Normal 5 3 2 2 2 2 6 2" xfId="36651"/>
    <cellStyle name="Normal 5 3 2 2 2 2 6 3" xfId="36652"/>
    <cellStyle name="Normal 5 3 2 2 2 2 7" xfId="36653"/>
    <cellStyle name="Normal 5 3 2 2 2 2 7 2" xfId="36654"/>
    <cellStyle name="Normal 5 3 2 2 2 2 7 3" xfId="36655"/>
    <cellStyle name="Normal 5 3 2 2 2 2 8" xfId="36656"/>
    <cellStyle name="Normal 5 3 2 2 2 2 8 2" xfId="36657"/>
    <cellStyle name="Normal 5 3 2 2 2 2 8 2 2" xfId="36658"/>
    <cellStyle name="Normal 5 3 2 2 2 2 8 2 2 2" xfId="36659"/>
    <cellStyle name="Normal 5 3 2 2 2 2 8 2 3" xfId="36660"/>
    <cellStyle name="Normal 5 3 2 2 2 2 8 2 4" xfId="36661"/>
    <cellStyle name="Normal 5 3 2 2 2 2 8 2 5" xfId="36662"/>
    <cellStyle name="Normal 5 3 2 2 2 2 8 3" xfId="36663"/>
    <cellStyle name="Normal 5 3 2 2 2 2 8 3 2" xfId="36664"/>
    <cellStyle name="Normal 5 3 2 2 2 2 8 4" xfId="36665"/>
    <cellStyle name="Normal 5 3 2 2 2 2 8 5" xfId="36666"/>
    <cellStyle name="Normal 5 3 2 2 2 2 9" xfId="36667"/>
    <cellStyle name="Normal 5 3 2 2 2 3" xfId="36668"/>
    <cellStyle name="Normal 5 3 2 2 2 3 2" xfId="36669"/>
    <cellStyle name="Normal 5 3 2 2 2 3 3" xfId="36670"/>
    <cellStyle name="Normal 5 3 2 2 2 4" xfId="36671"/>
    <cellStyle name="Normal 5 3 2 2 2 4 2" xfId="36672"/>
    <cellStyle name="Normal 5 3 2 2 2 4 2 2" xfId="36673"/>
    <cellStyle name="Normal 5 3 2 2 2 4 2 2 2" xfId="36674"/>
    <cellStyle name="Normal 5 3 2 2 2 4 2 2 2 2" xfId="36675"/>
    <cellStyle name="Normal 5 3 2 2 2 4 2 2 2 2 2" xfId="36676"/>
    <cellStyle name="Normal 5 3 2 2 2 4 2 2 2 3" xfId="36677"/>
    <cellStyle name="Normal 5 3 2 2 2 4 2 2 2 4" xfId="36678"/>
    <cellStyle name="Normal 5 3 2 2 2 4 2 2 2 5" xfId="36679"/>
    <cellStyle name="Normal 5 3 2 2 2 4 2 2 3" xfId="36680"/>
    <cellStyle name="Normal 5 3 2 2 2 4 2 2 3 2" xfId="36681"/>
    <cellStyle name="Normal 5 3 2 2 2 4 2 2 4" xfId="36682"/>
    <cellStyle name="Normal 5 3 2 2 2 4 2 2 5" xfId="36683"/>
    <cellStyle name="Normal 5 3 2 2 2 4 2 3" xfId="36684"/>
    <cellStyle name="Normal 5 3 2 2 2 4 2 4" xfId="36685"/>
    <cellStyle name="Normal 5 3 2 2 2 4 2 5" xfId="36686"/>
    <cellStyle name="Normal 5 3 2 2 2 4 2 6" xfId="36687"/>
    <cellStyle name="Normal 5 3 2 2 2 4 2 6 2" xfId="36688"/>
    <cellStyle name="Normal 5 3 2 2 2 4 2 7" xfId="36689"/>
    <cellStyle name="Normal 5 3 2 2 2 4 2 8" xfId="36690"/>
    <cellStyle name="Normal 5 3 2 2 2 4 2 9" xfId="36691"/>
    <cellStyle name="Normal 5 3 2 2 2 4 3" xfId="36692"/>
    <cellStyle name="Normal 5 3 2 2 2 4 3 2" xfId="36693"/>
    <cellStyle name="Normal 5 3 2 2 2 4 3 2 2" xfId="36694"/>
    <cellStyle name="Normal 5 3 2 2 2 4 3 2 2 2" xfId="36695"/>
    <cellStyle name="Normal 5 3 2 2 2 4 3 2 3" xfId="36696"/>
    <cellStyle name="Normal 5 3 2 2 2 4 3 2 4" xfId="36697"/>
    <cellStyle name="Normal 5 3 2 2 2 4 3 2 5" xfId="36698"/>
    <cellStyle name="Normal 5 3 2 2 2 4 3 3" xfId="36699"/>
    <cellStyle name="Normal 5 3 2 2 2 4 3 3 2" xfId="36700"/>
    <cellStyle name="Normal 5 3 2 2 2 4 3 4" xfId="36701"/>
    <cellStyle name="Normal 5 3 2 2 2 4 3 5" xfId="36702"/>
    <cellStyle name="Normal 5 3 2 2 2 4 4" xfId="36703"/>
    <cellStyle name="Normal 5 3 2 2 2 4 5" xfId="36704"/>
    <cellStyle name="Normal 5 3 2 2 2 4 6" xfId="36705"/>
    <cellStyle name="Normal 5 3 2 2 2 4 6 2" xfId="36706"/>
    <cellStyle name="Normal 5 3 2 2 2 4 7" xfId="36707"/>
    <cellStyle name="Normal 5 3 2 2 2 4 8" xfId="36708"/>
    <cellStyle name="Normal 5 3 2 2 2 4 9" xfId="36709"/>
    <cellStyle name="Normal 5 3 2 2 2 5" xfId="36710"/>
    <cellStyle name="Normal 5 3 2 2 2 6" xfId="36711"/>
    <cellStyle name="Normal 5 3 2 2 2 7" xfId="36712"/>
    <cellStyle name="Normal 5 3 2 2 2 8" xfId="36713"/>
    <cellStyle name="Normal 5 3 2 2 2 9" xfId="36714"/>
    <cellStyle name="Normal 5 3 2 2 2 9 2" xfId="36715"/>
    <cellStyle name="Normal 5 3 2 2 2 9 2 2" xfId="36716"/>
    <cellStyle name="Normal 5 3 2 2 2 9 2 2 2" xfId="36717"/>
    <cellStyle name="Normal 5 3 2 2 2 9 2 3" xfId="36718"/>
    <cellStyle name="Normal 5 3 2 2 2 9 2 4" xfId="36719"/>
    <cellStyle name="Normal 5 3 2 2 2 9 2 5" xfId="36720"/>
    <cellStyle name="Normal 5 3 2 2 2 9 3" xfId="36721"/>
    <cellStyle name="Normal 5 3 2 2 2 9 3 2" xfId="36722"/>
    <cellStyle name="Normal 5 3 2 2 2 9 4" xfId="36723"/>
    <cellStyle name="Normal 5 3 2 2 2 9 5" xfId="36724"/>
    <cellStyle name="Normal 5 3 2 2 3" xfId="36725"/>
    <cellStyle name="Normal 5 3 2 2 3 10" xfId="36726"/>
    <cellStyle name="Normal 5 3 2 2 3 11" xfId="36727"/>
    <cellStyle name="Normal 5 3 2 2 3 12" xfId="36728"/>
    <cellStyle name="Normal 5 3 2 2 3 12 2" xfId="36729"/>
    <cellStyle name="Normal 5 3 2 2 3 13" xfId="36730"/>
    <cellStyle name="Normal 5 3 2 2 3 14" xfId="36731"/>
    <cellStyle name="Normal 5 3 2 2 3 15" xfId="36732"/>
    <cellStyle name="Normal 5 3 2 2 3 2" xfId="36733"/>
    <cellStyle name="Normal 5 3 2 2 3 2 2" xfId="36734"/>
    <cellStyle name="Normal 5 3 2 2 3 2 2 2" xfId="36735"/>
    <cellStyle name="Normal 5 3 2 2 3 2 2 2 2" xfId="36736"/>
    <cellStyle name="Normal 5 3 2 2 3 2 2 2 2 2" xfId="36737"/>
    <cellStyle name="Normal 5 3 2 2 3 2 2 2 2 2 2" xfId="36738"/>
    <cellStyle name="Normal 5 3 2 2 3 2 2 2 2 3" xfId="36739"/>
    <cellStyle name="Normal 5 3 2 2 3 2 2 2 2 4" xfId="36740"/>
    <cellStyle name="Normal 5 3 2 2 3 2 2 2 2 5" xfId="36741"/>
    <cellStyle name="Normal 5 3 2 2 3 2 2 2 3" xfId="36742"/>
    <cellStyle name="Normal 5 3 2 2 3 2 2 2 3 2" xfId="36743"/>
    <cellStyle name="Normal 5 3 2 2 3 2 2 2 4" xfId="36744"/>
    <cellStyle name="Normal 5 3 2 2 3 2 2 2 5" xfId="36745"/>
    <cellStyle name="Normal 5 3 2 2 3 2 2 3" xfId="36746"/>
    <cellStyle name="Normal 5 3 2 2 3 2 2 4" xfId="36747"/>
    <cellStyle name="Normal 5 3 2 2 3 2 2 5" xfId="36748"/>
    <cellStyle name="Normal 5 3 2 2 3 2 2 6" xfId="36749"/>
    <cellStyle name="Normal 5 3 2 2 3 2 2 6 2" xfId="36750"/>
    <cellStyle name="Normal 5 3 2 2 3 2 2 7" xfId="36751"/>
    <cellStyle name="Normal 5 3 2 2 3 2 2 8" xfId="36752"/>
    <cellStyle name="Normal 5 3 2 2 3 2 2 9" xfId="36753"/>
    <cellStyle name="Normal 5 3 2 2 3 2 3" xfId="36754"/>
    <cellStyle name="Normal 5 3 2 2 3 2 3 2" xfId="36755"/>
    <cellStyle name="Normal 5 3 2 2 3 2 3 2 2" xfId="36756"/>
    <cellStyle name="Normal 5 3 2 2 3 2 3 2 2 2" xfId="36757"/>
    <cellStyle name="Normal 5 3 2 2 3 2 3 2 3" xfId="36758"/>
    <cellStyle name="Normal 5 3 2 2 3 2 3 2 4" xfId="36759"/>
    <cellStyle name="Normal 5 3 2 2 3 2 3 2 5" xfId="36760"/>
    <cellStyle name="Normal 5 3 2 2 3 2 3 3" xfId="36761"/>
    <cellStyle name="Normal 5 3 2 2 3 2 3 3 2" xfId="36762"/>
    <cellStyle name="Normal 5 3 2 2 3 2 3 4" xfId="36763"/>
    <cellStyle name="Normal 5 3 2 2 3 2 3 5" xfId="36764"/>
    <cellStyle name="Normal 5 3 2 2 3 2 4" xfId="36765"/>
    <cellStyle name="Normal 5 3 2 2 3 2 5" xfId="36766"/>
    <cellStyle name="Normal 5 3 2 2 3 2 6" xfId="36767"/>
    <cellStyle name="Normal 5 3 2 2 3 2 6 2" xfId="36768"/>
    <cellStyle name="Normal 5 3 2 2 3 2 7" xfId="36769"/>
    <cellStyle name="Normal 5 3 2 2 3 2 8" xfId="36770"/>
    <cellStyle name="Normal 5 3 2 2 3 2 9" xfId="36771"/>
    <cellStyle name="Normal 5 3 2 2 3 3" xfId="36772"/>
    <cellStyle name="Normal 5 3 2 2 3 4" xfId="36773"/>
    <cellStyle name="Normal 5 3 2 2 3 5" xfId="36774"/>
    <cellStyle name="Normal 5 3 2 2 3 6" xfId="36775"/>
    <cellStyle name="Normal 5 3 2 2 3 7" xfId="36776"/>
    <cellStyle name="Normal 5 3 2 2 3 8" xfId="36777"/>
    <cellStyle name="Normal 5 3 2 2 3 8 2" xfId="36778"/>
    <cellStyle name="Normal 5 3 2 2 3 8 2 2" xfId="36779"/>
    <cellStyle name="Normal 5 3 2 2 3 8 2 2 2" xfId="36780"/>
    <cellStyle name="Normal 5 3 2 2 3 8 2 3" xfId="36781"/>
    <cellStyle name="Normal 5 3 2 2 3 8 2 4" xfId="36782"/>
    <cellStyle name="Normal 5 3 2 2 3 8 2 5" xfId="36783"/>
    <cellStyle name="Normal 5 3 2 2 3 8 3" xfId="36784"/>
    <cellStyle name="Normal 5 3 2 2 3 8 3 2" xfId="36785"/>
    <cellStyle name="Normal 5 3 2 2 3 8 4" xfId="36786"/>
    <cellStyle name="Normal 5 3 2 2 3 8 5" xfId="36787"/>
    <cellStyle name="Normal 5 3 2 2 3 9" xfId="36788"/>
    <cellStyle name="Normal 5 3 2 2 4" xfId="36789"/>
    <cellStyle name="Normal 5 3 2 2 4 2" xfId="36790"/>
    <cellStyle name="Normal 5 3 2 2 4 2 2" xfId="36791"/>
    <cellStyle name="Normal 5 3 2 2 4 2 2 2" xfId="36792"/>
    <cellStyle name="Normal 5 3 2 2 4 2 2 2 2" xfId="36793"/>
    <cellStyle name="Normal 5 3 2 2 4 2 2 2 2 2" xfId="36794"/>
    <cellStyle name="Normal 5 3 2 2 4 2 2 2 3" xfId="36795"/>
    <cellStyle name="Normal 5 3 2 2 4 2 2 2 4" xfId="36796"/>
    <cellStyle name="Normal 5 3 2 2 4 2 2 2 5" xfId="36797"/>
    <cellStyle name="Normal 5 3 2 2 4 2 2 3" xfId="36798"/>
    <cellStyle name="Normal 5 3 2 2 4 2 2 3 2" xfId="36799"/>
    <cellStyle name="Normal 5 3 2 2 4 2 2 4" xfId="36800"/>
    <cellStyle name="Normal 5 3 2 2 4 2 2 5" xfId="36801"/>
    <cellStyle name="Normal 5 3 2 2 4 2 3" xfId="36802"/>
    <cellStyle name="Normal 5 3 2 2 4 2 4" xfId="36803"/>
    <cellStyle name="Normal 5 3 2 2 4 2 5" xfId="36804"/>
    <cellStyle name="Normal 5 3 2 2 4 2 6" xfId="36805"/>
    <cellStyle name="Normal 5 3 2 2 4 2 6 2" xfId="36806"/>
    <cellStyle name="Normal 5 3 2 2 4 2 7" xfId="36807"/>
    <cellStyle name="Normal 5 3 2 2 4 2 8" xfId="36808"/>
    <cellStyle name="Normal 5 3 2 2 4 2 9" xfId="36809"/>
    <cellStyle name="Normal 5 3 2 2 4 3" xfId="36810"/>
    <cellStyle name="Normal 5 3 2 2 4 3 2" xfId="36811"/>
    <cellStyle name="Normal 5 3 2 2 4 3 2 2" xfId="36812"/>
    <cellStyle name="Normal 5 3 2 2 4 3 2 2 2" xfId="36813"/>
    <cellStyle name="Normal 5 3 2 2 4 3 2 3" xfId="36814"/>
    <cellStyle name="Normal 5 3 2 2 4 3 2 4" xfId="36815"/>
    <cellStyle name="Normal 5 3 2 2 4 3 2 5" xfId="36816"/>
    <cellStyle name="Normal 5 3 2 2 4 3 3" xfId="36817"/>
    <cellStyle name="Normal 5 3 2 2 4 3 3 2" xfId="36818"/>
    <cellStyle name="Normal 5 3 2 2 4 3 4" xfId="36819"/>
    <cellStyle name="Normal 5 3 2 2 4 3 5" xfId="36820"/>
    <cellStyle name="Normal 5 3 2 2 4 4" xfId="36821"/>
    <cellStyle name="Normal 5 3 2 2 4 5" xfId="36822"/>
    <cellStyle name="Normal 5 3 2 2 4 6" xfId="36823"/>
    <cellStyle name="Normal 5 3 2 2 4 6 2" xfId="36824"/>
    <cellStyle name="Normal 5 3 2 2 4 7" xfId="36825"/>
    <cellStyle name="Normal 5 3 2 2 4 8" xfId="36826"/>
    <cellStyle name="Normal 5 3 2 2 4 9" xfId="36827"/>
    <cellStyle name="Normal 5 3 2 2 5" xfId="36828"/>
    <cellStyle name="Normal 5 3 2 2 5 2" xfId="36829"/>
    <cellStyle name="Normal 5 3 2 2 5 3" xfId="36830"/>
    <cellStyle name="Normal 5 3 2 2 6" xfId="36831"/>
    <cellStyle name="Normal 5 3 2 2 6 2" xfId="36832"/>
    <cellStyle name="Normal 5 3 2 2 6 3" xfId="36833"/>
    <cellStyle name="Normal 5 3 2 2 7" xfId="36834"/>
    <cellStyle name="Normal 5 3 2 2 7 2" xfId="36835"/>
    <cellStyle name="Normal 5 3 2 2 7 3" xfId="36836"/>
    <cellStyle name="Normal 5 3 2 2 8" xfId="36837"/>
    <cellStyle name="Normal 5 3 2 2 8 2" xfId="36838"/>
    <cellStyle name="Normal 5 3 2 2 8 3" xfId="36839"/>
    <cellStyle name="Normal 5 3 2 2 9" xfId="36840"/>
    <cellStyle name="Normal 5 3 2 2 9 2" xfId="36841"/>
    <cellStyle name="Normal 5 3 2 2 9 2 2" xfId="36842"/>
    <cellStyle name="Normal 5 3 2 2 9 2 2 2" xfId="36843"/>
    <cellStyle name="Normal 5 3 2 2 9 2 3" xfId="36844"/>
    <cellStyle name="Normal 5 3 2 2 9 2 4" xfId="36845"/>
    <cellStyle name="Normal 5 3 2 2 9 2 5" xfId="36846"/>
    <cellStyle name="Normal 5 3 2 2 9 3" xfId="36847"/>
    <cellStyle name="Normal 5 3 2 2 9 3 2" xfId="36848"/>
    <cellStyle name="Normal 5 3 2 2 9 4" xfId="36849"/>
    <cellStyle name="Normal 5 3 2 2 9 5" xfId="36850"/>
    <cellStyle name="Normal 5 3 2 3" xfId="36851"/>
    <cellStyle name="Normal 5 3 2 3 2" xfId="36852"/>
    <cellStyle name="Normal 5 3 2 3 3" xfId="36853"/>
    <cellStyle name="Normal 5 3 2 4" xfId="36854"/>
    <cellStyle name="Normal 5 3 2 4 10" xfId="36855"/>
    <cellStyle name="Normal 5 3 2 4 11" xfId="36856"/>
    <cellStyle name="Normal 5 3 2 4 12" xfId="36857"/>
    <cellStyle name="Normal 5 3 2 4 12 2" xfId="36858"/>
    <cellStyle name="Normal 5 3 2 4 13" xfId="36859"/>
    <cellStyle name="Normal 5 3 2 4 14" xfId="36860"/>
    <cellStyle name="Normal 5 3 2 4 15" xfId="36861"/>
    <cellStyle name="Normal 5 3 2 4 2" xfId="36862"/>
    <cellStyle name="Normal 5 3 2 4 2 2" xfId="36863"/>
    <cellStyle name="Normal 5 3 2 4 2 2 2" xfId="36864"/>
    <cellStyle name="Normal 5 3 2 4 2 2 2 2" xfId="36865"/>
    <cellStyle name="Normal 5 3 2 4 2 2 2 2 2" xfId="36866"/>
    <cellStyle name="Normal 5 3 2 4 2 2 2 2 2 2" xfId="36867"/>
    <cellStyle name="Normal 5 3 2 4 2 2 2 2 3" xfId="36868"/>
    <cellStyle name="Normal 5 3 2 4 2 2 2 2 4" xfId="36869"/>
    <cellStyle name="Normal 5 3 2 4 2 2 2 2 5" xfId="36870"/>
    <cellStyle name="Normal 5 3 2 4 2 2 2 3" xfId="36871"/>
    <cellStyle name="Normal 5 3 2 4 2 2 2 3 2" xfId="36872"/>
    <cellStyle name="Normal 5 3 2 4 2 2 2 4" xfId="36873"/>
    <cellStyle name="Normal 5 3 2 4 2 2 2 5" xfId="36874"/>
    <cellStyle name="Normal 5 3 2 4 2 2 3" xfId="36875"/>
    <cellStyle name="Normal 5 3 2 4 2 2 4" xfId="36876"/>
    <cellStyle name="Normal 5 3 2 4 2 2 5" xfId="36877"/>
    <cellStyle name="Normal 5 3 2 4 2 2 6" xfId="36878"/>
    <cellStyle name="Normal 5 3 2 4 2 2 6 2" xfId="36879"/>
    <cellStyle name="Normal 5 3 2 4 2 2 7" xfId="36880"/>
    <cellStyle name="Normal 5 3 2 4 2 2 8" xfId="36881"/>
    <cellStyle name="Normal 5 3 2 4 2 2 9" xfId="36882"/>
    <cellStyle name="Normal 5 3 2 4 2 3" xfId="36883"/>
    <cellStyle name="Normal 5 3 2 4 2 3 2" xfId="36884"/>
    <cellStyle name="Normal 5 3 2 4 2 3 2 2" xfId="36885"/>
    <cellStyle name="Normal 5 3 2 4 2 3 2 2 2" xfId="36886"/>
    <cellStyle name="Normal 5 3 2 4 2 3 2 3" xfId="36887"/>
    <cellStyle name="Normal 5 3 2 4 2 3 2 4" xfId="36888"/>
    <cellStyle name="Normal 5 3 2 4 2 3 2 5" xfId="36889"/>
    <cellStyle name="Normal 5 3 2 4 2 3 3" xfId="36890"/>
    <cellStyle name="Normal 5 3 2 4 2 3 3 2" xfId="36891"/>
    <cellStyle name="Normal 5 3 2 4 2 3 4" xfId="36892"/>
    <cellStyle name="Normal 5 3 2 4 2 3 5" xfId="36893"/>
    <cellStyle name="Normal 5 3 2 4 2 4" xfId="36894"/>
    <cellStyle name="Normal 5 3 2 4 2 5" xfId="36895"/>
    <cellStyle name="Normal 5 3 2 4 2 6" xfId="36896"/>
    <cellStyle name="Normal 5 3 2 4 2 6 2" xfId="36897"/>
    <cellStyle name="Normal 5 3 2 4 2 7" xfId="36898"/>
    <cellStyle name="Normal 5 3 2 4 2 8" xfId="36899"/>
    <cellStyle name="Normal 5 3 2 4 2 9" xfId="36900"/>
    <cellStyle name="Normal 5 3 2 4 3" xfId="36901"/>
    <cellStyle name="Normal 5 3 2 4 3 2" xfId="36902"/>
    <cellStyle name="Normal 5 3 2 4 3 3" xfId="36903"/>
    <cellStyle name="Normal 5 3 2 4 4" xfId="36904"/>
    <cellStyle name="Normal 5 3 2 4 4 2" xfId="36905"/>
    <cellStyle name="Normal 5 3 2 4 4 3" xfId="36906"/>
    <cellStyle name="Normal 5 3 2 4 5" xfId="36907"/>
    <cellStyle name="Normal 5 3 2 4 5 2" xfId="36908"/>
    <cellStyle name="Normal 5 3 2 4 5 3" xfId="36909"/>
    <cellStyle name="Normal 5 3 2 4 6" xfId="36910"/>
    <cellStyle name="Normal 5 3 2 4 6 2" xfId="36911"/>
    <cellStyle name="Normal 5 3 2 4 6 3" xfId="36912"/>
    <cellStyle name="Normal 5 3 2 4 7" xfId="36913"/>
    <cellStyle name="Normal 5 3 2 4 7 2" xfId="36914"/>
    <cellStyle name="Normal 5 3 2 4 7 3" xfId="36915"/>
    <cellStyle name="Normal 5 3 2 4 8" xfId="36916"/>
    <cellStyle name="Normal 5 3 2 4 8 2" xfId="36917"/>
    <cellStyle name="Normal 5 3 2 4 8 2 2" xfId="36918"/>
    <cellStyle name="Normal 5 3 2 4 8 2 2 2" xfId="36919"/>
    <cellStyle name="Normal 5 3 2 4 8 2 3" xfId="36920"/>
    <cellStyle name="Normal 5 3 2 4 8 2 4" xfId="36921"/>
    <cellStyle name="Normal 5 3 2 4 8 2 5" xfId="36922"/>
    <cellStyle name="Normal 5 3 2 4 8 3" xfId="36923"/>
    <cellStyle name="Normal 5 3 2 4 8 3 2" xfId="36924"/>
    <cellStyle name="Normal 5 3 2 4 8 4" xfId="36925"/>
    <cellStyle name="Normal 5 3 2 4 8 5" xfId="36926"/>
    <cellStyle name="Normal 5 3 2 4 9" xfId="36927"/>
    <cellStyle name="Normal 5 3 2 5" xfId="36928"/>
    <cellStyle name="Normal 5 3 2 5 2" xfId="36929"/>
    <cellStyle name="Normal 5 3 2 5 3" xfId="36930"/>
    <cellStyle name="Normal 5 3 2 6" xfId="36931"/>
    <cellStyle name="Normal 5 3 2 6 2" xfId="36932"/>
    <cellStyle name="Normal 5 3 2 6 2 2" xfId="36933"/>
    <cellStyle name="Normal 5 3 2 6 2 2 2" xfId="36934"/>
    <cellStyle name="Normal 5 3 2 6 2 2 2 2" xfId="36935"/>
    <cellStyle name="Normal 5 3 2 6 2 2 2 2 2" xfId="36936"/>
    <cellStyle name="Normal 5 3 2 6 2 2 2 3" xfId="36937"/>
    <cellStyle name="Normal 5 3 2 6 2 2 2 4" xfId="36938"/>
    <cellStyle name="Normal 5 3 2 6 2 2 2 5" xfId="36939"/>
    <cellStyle name="Normal 5 3 2 6 2 2 3" xfId="36940"/>
    <cellStyle name="Normal 5 3 2 6 2 2 3 2" xfId="36941"/>
    <cellStyle name="Normal 5 3 2 6 2 2 4" xfId="36942"/>
    <cellStyle name="Normal 5 3 2 6 2 2 5" xfId="36943"/>
    <cellStyle name="Normal 5 3 2 6 2 3" xfId="36944"/>
    <cellStyle name="Normal 5 3 2 6 2 4" xfId="36945"/>
    <cellStyle name="Normal 5 3 2 6 2 5" xfId="36946"/>
    <cellStyle name="Normal 5 3 2 6 2 6" xfId="36947"/>
    <cellStyle name="Normal 5 3 2 6 2 6 2" xfId="36948"/>
    <cellStyle name="Normal 5 3 2 6 2 7" xfId="36949"/>
    <cellStyle name="Normal 5 3 2 6 2 8" xfId="36950"/>
    <cellStyle name="Normal 5 3 2 6 2 9" xfId="36951"/>
    <cellStyle name="Normal 5 3 2 6 3" xfId="36952"/>
    <cellStyle name="Normal 5 3 2 6 3 2" xfId="36953"/>
    <cellStyle name="Normal 5 3 2 6 3 2 2" xfId="36954"/>
    <cellStyle name="Normal 5 3 2 6 3 2 2 2" xfId="36955"/>
    <cellStyle name="Normal 5 3 2 6 3 2 3" xfId="36956"/>
    <cellStyle name="Normal 5 3 2 6 3 2 4" xfId="36957"/>
    <cellStyle name="Normal 5 3 2 6 3 2 5" xfId="36958"/>
    <cellStyle name="Normal 5 3 2 6 3 3" xfId="36959"/>
    <cellStyle name="Normal 5 3 2 6 3 3 2" xfId="36960"/>
    <cellStyle name="Normal 5 3 2 6 3 4" xfId="36961"/>
    <cellStyle name="Normal 5 3 2 6 3 5" xfId="36962"/>
    <cellStyle name="Normal 5 3 2 6 4" xfId="36963"/>
    <cellStyle name="Normal 5 3 2 6 5" xfId="36964"/>
    <cellStyle name="Normal 5 3 2 6 6" xfId="36965"/>
    <cellStyle name="Normal 5 3 2 6 6 2" xfId="36966"/>
    <cellStyle name="Normal 5 3 2 6 7" xfId="36967"/>
    <cellStyle name="Normal 5 3 2 6 8" xfId="36968"/>
    <cellStyle name="Normal 5 3 2 6 9" xfId="36969"/>
    <cellStyle name="Normal 5 3 2 7" xfId="36970"/>
    <cellStyle name="Normal 5 3 2 8" xfId="36971"/>
    <cellStyle name="Normal 5 3 2 9" xfId="36972"/>
    <cellStyle name="Normal 5 3 20" xfId="36973"/>
    <cellStyle name="Normal 5 3 21" xfId="36974"/>
    <cellStyle name="Normal 5 3 22" xfId="36975"/>
    <cellStyle name="Normal 5 3 23" xfId="36976"/>
    <cellStyle name="Normal 5 3 24" xfId="36977"/>
    <cellStyle name="Normal 5 3 25" xfId="36978"/>
    <cellStyle name="Normal 5 3 26" xfId="36979"/>
    <cellStyle name="Normal 5 3 27" xfId="36980"/>
    <cellStyle name="Normal 5 3 28" xfId="36981"/>
    <cellStyle name="Normal 5 3 29" xfId="36982"/>
    <cellStyle name="Normal 5 3 3" xfId="36983"/>
    <cellStyle name="Normal 5 3 3 2" xfId="36984"/>
    <cellStyle name="Normal 5 3 3 3" xfId="36985"/>
    <cellStyle name="Normal 5 3 30" xfId="36986"/>
    <cellStyle name="Normal 5 3 31" xfId="36987"/>
    <cellStyle name="Normal 5 3 32" xfId="36988"/>
    <cellStyle name="Normal 5 3 33" xfId="36989"/>
    <cellStyle name="Normal 5 3 34" xfId="36990"/>
    <cellStyle name="Normal 5 3 35" xfId="36991"/>
    <cellStyle name="Normal 5 3 36" xfId="36992"/>
    <cellStyle name="Normal 5 3 37" xfId="36993"/>
    <cellStyle name="Normal 5 3 38" xfId="36994"/>
    <cellStyle name="Normal 5 3 39" xfId="36995"/>
    <cellStyle name="Normal 5 3 4" xfId="36996"/>
    <cellStyle name="Normal 5 3 4 2" xfId="36997"/>
    <cellStyle name="Normal 5 3 4 3" xfId="36998"/>
    <cellStyle name="Normal 5 3 40" xfId="36999"/>
    <cellStyle name="Normal 5 3 41" xfId="37000"/>
    <cellStyle name="Normal 5 3 42" xfId="37001"/>
    <cellStyle name="Normal 5 3 43" xfId="37002"/>
    <cellStyle name="Normal 5 3 44" xfId="37003"/>
    <cellStyle name="Normal 5 3 45" xfId="37004"/>
    <cellStyle name="Normal 5 3 46" xfId="37005"/>
    <cellStyle name="Normal 5 3 47" xfId="37006"/>
    <cellStyle name="Normal 5 3 48" xfId="37007"/>
    <cellStyle name="Normal 5 3 49" xfId="37008"/>
    <cellStyle name="Normal 5 3 5" xfId="37009"/>
    <cellStyle name="Normal 5 3 5 2" xfId="37010"/>
    <cellStyle name="Normal 5 3 5 3" xfId="37011"/>
    <cellStyle name="Normal 5 3 50" xfId="37012"/>
    <cellStyle name="Normal 5 3 51" xfId="37013"/>
    <cellStyle name="Normal 5 3 52" xfId="37014"/>
    <cellStyle name="Normal 5 3 53" xfId="37015"/>
    <cellStyle name="Normal 5 3 54" xfId="37016"/>
    <cellStyle name="Normal 5 3 55" xfId="37017"/>
    <cellStyle name="Normal 5 3 56" xfId="37018"/>
    <cellStyle name="Normal 5 3 57" xfId="37019"/>
    <cellStyle name="Normal 5 3 57 2" xfId="37020"/>
    <cellStyle name="Normal 5 3 58" xfId="37021"/>
    <cellStyle name="Normal 5 3 59" xfId="37022"/>
    <cellStyle name="Normal 5 3 6" xfId="37023"/>
    <cellStyle name="Normal 5 3 6 2" xfId="37024"/>
    <cellStyle name="Normal 5 3 6 3" xfId="37025"/>
    <cellStyle name="Normal 5 3 60" xfId="37026"/>
    <cellStyle name="Normal 5 3 7" xfId="37027"/>
    <cellStyle name="Normal 5 3 7 2" xfId="37028"/>
    <cellStyle name="Normal 5 3 7 3" xfId="37029"/>
    <cellStyle name="Normal 5 3 8" xfId="37030"/>
    <cellStyle name="Normal 5 3 8 10" xfId="37031"/>
    <cellStyle name="Normal 5 3 8 11" xfId="37032"/>
    <cellStyle name="Normal 5 3 8 12" xfId="37033"/>
    <cellStyle name="Normal 5 3 8 13" xfId="37034"/>
    <cellStyle name="Normal 5 3 8 13 2" xfId="37035"/>
    <cellStyle name="Normal 5 3 8 14" xfId="37036"/>
    <cellStyle name="Normal 5 3 8 15" xfId="37037"/>
    <cellStyle name="Normal 5 3 8 16" xfId="37038"/>
    <cellStyle name="Normal 5 3 8 2" xfId="37039"/>
    <cellStyle name="Normal 5 3 8 2 10" xfId="37040"/>
    <cellStyle name="Normal 5 3 8 2 11" xfId="37041"/>
    <cellStyle name="Normal 5 3 8 2 12" xfId="37042"/>
    <cellStyle name="Normal 5 3 8 2 13" xfId="37043"/>
    <cellStyle name="Normal 5 3 8 2 13 2" xfId="37044"/>
    <cellStyle name="Normal 5 3 8 2 14" xfId="37045"/>
    <cellStyle name="Normal 5 3 8 2 15" xfId="37046"/>
    <cellStyle name="Normal 5 3 8 2 16" xfId="37047"/>
    <cellStyle name="Normal 5 3 8 2 2" xfId="37048"/>
    <cellStyle name="Normal 5 3 8 2 2 10" xfId="37049"/>
    <cellStyle name="Normal 5 3 8 2 2 11" xfId="37050"/>
    <cellStyle name="Normal 5 3 8 2 2 12" xfId="37051"/>
    <cellStyle name="Normal 5 3 8 2 2 12 2" xfId="37052"/>
    <cellStyle name="Normal 5 3 8 2 2 13" xfId="37053"/>
    <cellStyle name="Normal 5 3 8 2 2 14" xfId="37054"/>
    <cellStyle name="Normal 5 3 8 2 2 15" xfId="37055"/>
    <cellStyle name="Normal 5 3 8 2 2 2" xfId="37056"/>
    <cellStyle name="Normal 5 3 8 2 2 2 2" xfId="37057"/>
    <cellStyle name="Normal 5 3 8 2 2 2 2 2" xfId="37058"/>
    <cellStyle name="Normal 5 3 8 2 2 2 2 2 2" xfId="37059"/>
    <cellStyle name="Normal 5 3 8 2 2 2 2 2 2 2" xfId="37060"/>
    <cellStyle name="Normal 5 3 8 2 2 2 2 2 2 2 2" xfId="37061"/>
    <cellStyle name="Normal 5 3 8 2 2 2 2 2 2 3" xfId="37062"/>
    <cellStyle name="Normal 5 3 8 2 2 2 2 2 2 4" xfId="37063"/>
    <cellStyle name="Normal 5 3 8 2 2 2 2 2 2 5" xfId="37064"/>
    <cellStyle name="Normal 5 3 8 2 2 2 2 2 3" xfId="37065"/>
    <cellStyle name="Normal 5 3 8 2 2 2 2 2 3 2" xfId="37066"/>
    <cellStyle name="Normal 5 3 8 2 2 2 2 2 4" xfId="37067"/>
    <cellStyle name="Normal 5 3 8 2 2 2 2 2 5" xfId="37068"/>
    <cellStyle name="Normal 5 3 8 2 2 2 2 3" xfId="37069"/>
    <cellStyle name="Normal 5 3 8 2 2 2 2 4" xfId="37070"/>
    <cellStyle name="Normal 5 3 8 2 2 2 2 5" xfId="37071"/>
    <cellStyle name="Normal 5 3 8 2 2 2 2 6" xfId="37072"/>
    <cellStyle name="Normal 5 3 8 2 2 2 2 6 2" xfId="37073"/>
    <cellStyle name="Normal 5 3 8 2 2 2 2 7" xfId="37074"/>
    <cellStyle name="Normal 5 3 8 2 2 2 2 8" xfId="37075"/>
    <cellStyle name="Normal 5 3 8 2 2 2 2 9" xfId="37076"/>
    <cellStyle name="Normal 5 3 8 2 2 2 3" xfId="37077"/>
    <cellStyle name="Normal 5 3 8 2 2 2 3 2" xfId="37078"/>
    <cellStyle name="Normal 5 3 8 2 2 2 3 2 2" xfId="37079"/>
    <cellStyle name="Normal 5 3 8 2 2 2 3 2 2 2" xfId="37080"/>
    <cellStyle name="Normal 5 3 8 2 2 2 3 2 3" xfId="37081"/>
    <cellStyle name="Normal 5 3 8 2 2 2 3 2 4" xfId="37082"/>
    <cellStyle name="Normal 5 3 8 2 2 2 3 2 5" xfId="37083"/>
    <cellStyle name="Normal 5 3 8 2 2 2 3 3" xfId="37084"/>
    <cellStyle name="Normal 5 3 8 2 2 2 3 3 2" xfId="37085"/>
    <cellStyle name="Normal 5 3 8 2 2 2 3 4" xfId="37086"/>
    <cellStyle name="Normal 5 3 8 2 2 2 3 5" xfId="37087"/>
    <cellStyle name="Normal 5 3 8 2 2 2 4" xfId="37088"/>
    <cellStyle name="Normal 5 3 8 2 2 2 5" xfId="37089"/>
    <cellStyle name="Normal 5 3 8 2 2 2 6" xfId="37090"/>
    <cellStyle name="Normal 5 3 8 2 2 2 6 2" xfId="37091"/>
    <cellStyle name="Normal 5 3 8 2 2 2 7" xfId="37092"/>
    <cellStyle name="Normal 5 3 8 2 2 2 8" xfId="37093"/>
    <cellStyle name="Normal 5 3 8 2 2 2 9" xfId="37094"/>
    <cellStyle name="Normal 5 3 8 2 2 3" xfId="37095"/>
    <cellStyle name="Normal 5 3 8 2 2 4" xfId="37096"/>
    <cellStyle name="Normal 5 3 8 2 2 5" xfId="37097"/>
    <cellStyle name="Normal 5 3 8 2 2 6" xfId="37098"/>
    <cellStyle name="Normal 5 3 8 2 2 7" xfId="37099"/>
    <cellStyle name="Normal 5 3 8 2 2 8" xfId="37100"/>
    <cellStyle name="Normal 5 3 8 2 2 8 2" xfId="37101"/>
    <cellStyle name="Normal 5 3 8 2 2 8 2 2" xfId="37102"/>
    <cellStyle name="Normal 5 3 8 2 2 8 2 2 2" xfId="37103"/>
    <cellStyle name="Normal 5 3 8 2 2 8 2 3" xfId="37104"/>
    <cellStyle name="Normal 5 3 8 2 2 8 2 4" xfId="37105"/>
    <cellStyle name="Normal 5 3 8 2 2 8 2 5" xfId="37106"/>
    <cellStyle name="Normal 5 3 8 2 2 8 3" xfId="37107"/>
    <cellStyle name="Normal 5 3 8 2 2 8 3 2" xfId="37108"/>
    <cellStyle name="Normal 5 3 8 2 2 8 4" xfId="37109"/>
    <cellStyle name="Normal 5 3 8 2 2 8 5" xfId="37110"/>
    <cellStyle name="Normal 5 3 8 2 2 9" xfId="37111"/>
    <cellStyle name="Normal 5 3 8 2 3" xfId="37112"/>
    <cellStyle name="Normal 5 3 8 2 4" xfId="37113"/>
    <cellStyle name="Normal 5 3 8 2 4 2" xfId="37114"/>
    <cellStyle name="Normal 5 3 8 2 4 2 2" xfId="37115"/>
    <cellStyle name="Normal 5 3 8 2 4 2 2 2" xfId="37116"/>
    <cellStyle name="Normal 5 3 8 2 4 2 2 2 2" xfId="37117"/>
    <cellStyle name="Normal 5 3 8 2 4 2 2 2 2 2" xfId="37118"/>
    <cellStyle name="Normal 5 3 8 2 4 2 2 2 3" xfId="37119"/>
    <cellStyle name="Normal 5 3 8 2 4 2 2 2 4" xfId="37120"/>
    <cellStyle name="Normal 5 3 8 2 4 2 2 2 5" xfId="37121"/>
    <cellStyle name="Normal 5 3 8 2 4 2 2 3" xfId="37122"/>
    <cellStyle name="Normal 5 3 8 2 4 2 2 3 2" xfId="37123"/>
    <cellStyle name="Normal 5 3 8 2 4 2 2 4" xfId="37124"/>
    <cellStyle name="Normal 5 3 8 2 4 2 2 5" xfId="37125"/>
    <cellStyle name="Normal 5 3 8 2 4 2 3" xfId="37126"/>
    <cellStyle name="Normal 5 3 8 2 4 2 4" xfId="37127"/>
    <cellStyle name="Normal 5 3 8 2 4 2 5" xfId="37128"/>
    <cellStyle name="Normal 5 3 8 2 4 2 6" xfId="37129"/>
    <cellStyle name="Normal 5 3 8 2 4 2 6 2" xfId="37130"/>
    <cellStyle name="Normal 5 3 8 2 4 2 7" xfId="37131"/>
    <cellStyle name="Normal 5 3 8 2 4 2 8" xfId="37132"/>
    <cellStyle name="Normal 5 3 8 2 4 2 9" xfId="37133"/>
    <cellStyle name="Normal 5 3 8 2 4 3" xfId="37134"/>
    <cellStyle name="Normal 5 3 8 2 4 3 2" xfId="37135"/>
    <cellStyle name="Normal 5 3 8 2 4 3 2 2" xfId="37136"/>
    <cellStyle name="Normal 5 3 8 2 4 3 2 2 2" xfId="37137"/>
    <cellStyle name="Normal 5 3 8 2 4 3 2 3" xfId="37138"/>
    <cellStyle name="Normal 5 3 8 2 4 3 2 4" xfId="37139"/>
    <cellStyle name="Normal 5 3 8 2 4 3 2 5" xfId="37140"/>
    <cellStyle name="Normal 5 3 8 2 4 3 3" xfId="37141"/>
    <cellStyle name="Normal 5 3 8 2 4 3 3 2" xfId="37142"/>
    <cellStyle name="Normal 5 3 8 2 4 3 4" xfId="37143"/>
    <cellStyle name="Normal 5 3 8 2 4 3 5" xfId="37144"/>
    <cellStyle name="Normal 5 3 8 2 4 4" xfId="37145"/>
    <cellStyle name="Normal 5 3 8 2 4 5" xfId="37146"/>
    <cellStyle name="Normal 5 3 8 2 4 6" xfId="37147"/>
    <cellStyle name="Normal 5 3 8 2 4 6 2" xfId="37148"/>
    <cellStyle name="Normal 5 3 8 2 4 7" xfId="37149"/>
    <cellStyle name="Normal 5 3 8 2 4 8" xfId="37150"/>
    <cellStyle name="Normal 5 3 8 2 4 9" xfId="37151"/>
    <cellStyle name="Normal 5 3 8 2 5" xfId="37152"/>
    <cellStyle name="Normal 5 3 8 2 5 2" xfId="37153"/>
    <cellStyle name="Normal 5 3 8 2 5 3" xfId="37154"/>
    <cellStyle name="Normal 5 3 8 2 6" xfId="37155"/>
    <cellStyle name="Normal 5 3 8 2 6 2" xfId="37156"/>
    <cellStyle name="Normal 5 3 8 2 6 3" xfId="37157"/>
    <cellStyle name="Normal 5 3 8 2 7" xfId="37158"/>
    <cellStyle name="Normal 5 3 8 2 7 2" xfId="37159"/>
    <cellStyle name="Normal 5 3 8 2 7 3" xfId="37160"/>
    <cellStyle name="Normal 5 3 8 2 8" xfId="37161"/>
    <cellStyle name="Normal 5 3 8 2 8 2" xfId="37162"/>
    <cellStyle name="Normal 5 3 8 2 8 3" xfId="37163"/>
    <cellStyle name="Normal 5 3 8 2 9" xfId="37164"/>
    <cellStyle name="Normal 5 3 8 2 9 2" xfId="37165"/>
    <cellStyle name="Normal 5 3 8 2 9 2 2" xfId="37166"/>
    <cellStyle name="Normal 5 3 8 2 9 2 2 2" xfId="37167"/>
    <cellStyle name="Normal 5 3 8 2 9 2 3" xfId="37168"/>
    <cellStyle name="Normal 5 3 8 2 9 2 4" xfId="37169"/>
    <cellStyle name="Normal 5 3 8 2 9 2 5" xfId="37170"/>
    <cellStyle name="Normal 5 3 8 2 9 3" xfId="37171"/>
    <cellStyle name="Normal 5 3 8 2 9 3 2" xfId="37172"/>
    <cellStyle name="Normal 5 3 8 2 9 4" xfId="37173"/>
    <cellStyle name="Normal 5 3 8 2 9 5" xfId="37174"/>
    <cellStyle name="Normal 5 3 8 3" xfId="37175"/>
    <cellStyle name="Normal 5 3 8 3 10" xfId="37176"/>
    <cellStyle name="Normal 5 3 8 3 11" xfId="37177"/>
    <cellStyle name="Normal 5 3 8 3 12" xfId="37178"/>
    <cellStyle name="Normal 5 3 8 3 12 2" xfId="37179"/>
    <cellStyle name="Normal 5 3 8 3 13" xfId="37180"/>
    <cellStyle name="Normal 5 3 8 3 14" xfId="37181"/>
    <cellStyle name="Normal 5 3 8 3 15" xfId="37182"/>
    <cellStyle name="Normal 5 3 8 3 2" xfId="37183"/>
    <cellStyle name="Normal 5 3 8 3 2 2" xfId="37184"/>
    <cellStyle name="Normal 5 3 8 3 2 2 2" xfId="37185"/>
    <cellStyle name="Normal 5 3 8 3 2 2 2 2" xfId="37186"/>
    <cellStyle name="Normal 5 3 8 3 2 2 2 2 2" xfId="37187"/>
    <cellStyle name="Normal 5 3 8 3 2 2 2 2 2 2" xfId="37188"/>
    <cellStyle name="Normal 5 3 8 3 2 2 2 2 3" xfId="37189"/>
    <cellStyle name="Normal 5 3 8 3 2 2 2 2 4" xfId="37190"/>
    <cellStyle name="Normal 5 3 8 3 2 2 2 2 5" xfId="37191"/>
    <cellStyle name="Normal 5 3 8 3 2 2 2 3" xfId="37192"/>
    <cellStyle name="Normal 5 3 8 3 2 2 2 3 2" xfId="37193"/>
    <cellStyle name="Normal 5 3 8 3 2 2 2 4" xfId="37194"/>
    <cellStyle name="Normal 5 3 8 3 2 2 2 5" xfId="37195"/>
    <cellStyle name="Normal 5 3 8 3 2 2 3" xfId="37196"/>
    <cellStyle name="Normal 5 3 8 3 2 2 4" xfId="37197"/>
    <cellStyle name="Normal 5 3 8 3 2 2 5" xfId="37198"/>
    <cellStyle name="Normal 5 3 8 3 2 2 6" xfId="37199"/>
    <cellStyle name="Normal 5 3 8 3 2 2 6 2" xfId="37200"/>
    <cellStyle name="Normal 5 3 8 3 2 2 7" xfId="37201"/>
    <cellStyle name="Normal 5 3 8 3 2 2 8" xfId="37202"/>
    <cellStyle name="Normal 5 3 8 3 2 2 9" xfId="37203"/>
    <cellStyle name="Normal 5 3 8 3 2 3" xfId="37204"/>
    <cellStyle name="Normal 5 3 8 3 2 3 2" xfId="37205"/>
    <cellStyle name="Normal 5 3 8 3 2 3 2 2" xfId="37206"/>
    <cellStyle name="Normal 5 3 8 3 2 3 2 2 2" xfId="37207"/>
    <cellStyle name="Normal 5 3 8 3 2 3 2 3" xfId="37208"/>
    <cellStyle name="Normal 5 3 8 3 2 3 2 4" xfId="37209"/>
    <cellStyle name="Normal 5 3 8 3 2 3 2 5" xfId="37210"/>
    <cellStyle name="Normal 5 3 8 3 2 3 3" xfId="37211"/>
    <cellStyle name="Normal 5 3 8 3 2 3 3 2" xfId="37212"/>
    <cellStyle name="Normal 5 3 8 3 2 3 4" xfId="37213"/>
    <cellStyle name="Normal 5 3 8 3 2 3 5" xfId="37214"/>
    <cellStyle name="Normal 5 3 8 3 2 4" xfId="37215"/>
    <cellStyle name="Normal 5 3 8 3 2 5" xfId="37216"/>
    <cellStyle name="Normal 5 3 8 3 2 6" xfId="37217"/>
    <cellStyle name="Normal 5 3 8 3 2 6 2" xfId="37218"/>
    <cellStyle name="Normal 5 3 8 3 2 7" xfId="37219"/>
    <cellStyle name="Normal 5 3 8 3 2 8" xfId="37220"/>
    <cellStyle name="Normal 5 3 8 3 2 9" xfId="37221"/>
    <cellStyle name="Normal 5 3 8 3 3" xfId="37222"/>
    <cellStyle name="Normal 5 3 8 3 3 2" xfId="37223"/>
    <cellStyle name="Normal 5 3 8 3 3 3" xfId="37224"/>
    <cellStyle name="Normal 5 3 8 3 4" xfId="37225"/>
    <cellStyle name="Normal 5 3 8 3 4 2" xfId="37226"/>
    <cellStyle name="Normal 5 3 8 3 4 3" xfId="37227"/>
    <cellStyle name="Normal 5 3 8 3 5" xfId="37228"/>
    <cellStyle name="Normal 5 3 8 3 5 2" xfId="37229"/>
    <cellStyle name="Normal 5 3 8 3 5 3" xfId="37230"/>
    <cellStyle name="Normal 5 3 8 3 6" xfId="37231"/>
    <cellStyle name="Normal 5 3 8 3 6 2" xfId="37232"/>
    <cellStyle name="Normal 5 3 8 3 6 3" xfId="37233"/>
    <cellStyle name="Normal 5 3 8 3 7" xfId="37234"/>
    <cellStyle name="Normal 5 3 8 3 7 2" xfId="37235"/>
    <cellStyle name="Normal 5 3 8 3 7 3" xfId="37236"/>
    <cellStyle name="Normal 5 3 8 3 8" xfId="37237"/>
    <cellStyle name="Normal 5 3 8 3 8 2" xfId="37238"/>
    <cellStyle name="Normal 5 3 8 3 8 2 2" xfId="37239"/>
    <cellStyle name="Normal 5 3 8 3 8 2 2 2" xfId="37240"/>
    <cellStyle name="Normal 5 3 8 3 8 2 3" xfId="37241"/>
    <cellStyle name="Normal 5 3 8 3 8 2 4" xfId="37242"/>
    <cellStyle name="Normal 5 3 8 3 8 2 5" xfId="37243"/>
    <cellStyle name="Normal 5 3 8 3 8 3" xfId="37244"/>
    <cellStyle name="Normal 5 3 8 3 8 3 2" xfId="37245"/>
    <cellStyle name="Normal 5 3 8 3 8 4" xfId="37246"/>
    <cellStyle name="Normal 5 3 8 3 8 5" xfId="37247"/>
    <cellStyle name="Normal 5 3 8 3 9" xfId="37248"/>
    <cellStyle name="Normal 5 3 8 4" xfId="37249"/>
    <cellStyle name="Normal 5 3 8 4 2" xfId="37250"/>
    <cellStyle name="Normal 5 3 8 4 2 2" xfId="37251"/>
    <cellStyle name="Normal 5 3 8 4 2 2 2" xfId="37252"/>
    <cellStyle name="Normal 5 3 8 4 2 2 2 2" xfId="37253"/>
    <cellStyle name="Normal 5 3 8 4 2 2 2 2 2" xfId="37254"/>
    <cellStyle name="Normal 5 3 8 4 2 2 2 3" xfId="37255"/>
    <cellStyle name="Normal 5 3 8 4 2 2 2 4" xfId="37256"/>
    <cellStyle name="Normal 5 3 8 4 2 2 2 5" xfId="37257"/>
    <cellStyle name="Normal 5 3 8 4 2 2 3" xfId="37258"/>
    <cellStyle name="Normal 5 3 8 4 2 2 3 2" xfId="37259"/>
    <cellStyle name="Normal 5 3 8 4 2 2 4" xfId="37260"/>
    <cellStyle name="Normal 5 3 8 4 2 2 5" xfId="37261"/>
    <cellStyle name="Normal 5 3 8 4 2 3" xfId="37262"/>
    <cellStyle name="Normal 5 3 8 4 2 4" xfId="37263"/>
    <cellStyle name="Normal 5 3 8 4 2 5" xfId="37264"/>
    <cellStyle name="Normal 5 3 8 4 2 6" xfId="37265"/>
    <cellStyle name="Normal 5 3 8 4 2 6 2" xfId="37266"/>
    <cellStyle name="Normal 5 3 8 4 2 7" xfId="37267"/>
    <cellStyle name="Normal 5 3 8 4 2 8" xfId="37268"/>
    <cellStyle name="Normal 5 3 8 4 2 9" xfId="37269"/>
    <cellStyle name="Normal 5 3 8 4 3" xfId="37270"/>
    <cellStyle name="Normal 5 3 8 4 3 2" xfId="37271"/>
    <cellStyle name="Normal 5 3 8 4 3 2 2" xfId="37272"/>
    <cellStyle name="Normal 5 3 8 4 3 2 2 2" xfId="37273"/>
    <cellStyle name="Normal 5 3 8 4 3 2 3" xfId="37274"/>
    <cellStyle name="Normal 5 3 8 4 3 2 4" xfId="37275"/>
    <cellStyle name="Normal 5 3 8 4 3 2 5" xfId="37276"/>
    <cellStyle name="Normal 5 3 8 4 3 3" xfId="37277"/>
    <cellStyle name="Normal 5 3 8 4 3 3 2" xfId="37278"/>
    <cellStyle name="Normal 5 3 8 4 3 4" xfId="37279"/>
    <cellStyle name="Normal 5 3 8 4 3 5" xfId="37280"/>
    <cellStyle name="Normal 5 3 8 4 4" xfId="37281"/>
    <cellStyle name="Normal 5 3 8 4 5" xfId="37282"/>
    <cellStyle name="Normal 5 3 8 4 6" xfId="37283"/>
    <cellStyle name="Normal 5 3 8 4 6 2" xfId="37284"/>
    <cellStyle name="Normal 5 3 8 4 7" xfId="37285"/>
    <cellStyle name="Normal 5 3 8 4 8" xfId="37286"/>
    <cellStyle name="Normal 5 3 8 4 9" xfId="37287"/>
    <cellStyle name="Normal 5 3 8 5" xfId="37288"/>
    <cellStyle name="Normal 5 3 8 6" xfId="37289"/>
    <cellStyle name="Normal 5 3 8 7" xfId="37290"/>
    <cellStyle name="Normal 5 3 8 8" xfId="37291"/>
    <cellStyle name="Normal 5 3 8 9" xfId="37292"/>
    <cellStyle name="Normal 5 3 8 9 2" xfId="37293"/>
    <cellStyle name="Normal 5 3 8 9 2 2" xfId="37294"/>
    <cellStyle name="Normal 5 3 8 9 2 2 2" xfId="37295"/>
    <cellStyle name="Normal 5 3 8 9 2 3" xfId="37296"/>
    <cellStyle name="Normal 5 3 8 9 2 4" xfId="37297"/>
    <cellStyle name="Normal 5 3 8 9 2 5" xfId="37298"/>
    <cellStyle name="Normal 5 3 8 9 3" xfId="37299"/>
    <cellStyle name="Normal 5 3 8 9 3 2" xfId="37300"/>
    <cellStyle name="Normal 5 3 8 9 4" xfId="37301"/>
    <cellStyle name="Normal 5 3 8 9 5" xfId="37302"/>
    <cellStyle name="Normal 5 3 9" xfId="37303"/>
    <cellStyle name="Normal 5 3 9 10" xfId="37304"/>
    <cellStyle name="Normal 5 3 9 11" xfId="37305"/>
    <cellStyle name="Normal 5 3 9 12" xfId="37306"/>
    <cellStyle name="Normal 5 3 9 12 2" xfId="37307"/>
    <cellStyle name="Normal 5 3 9 13" xfId="37308"/>
    <cellStyle name="Normal 5 3 9 14" xfId="37309"/>
    <cellStyle name="Normal 5 3 9 15" xfId="37310"/>
    <cellStyle name="Normal 5 3 9 2" xfId="37311"/>
    <cellStyle name="Normal 5 3 9 2 2" xfId="37312"/>
    <cellStyle name="Normal 5 3 9 2 2 2" xfId="37313"/>
    <cellStyle name="Normal 5 3 9 2 2 2 2" xfId="37314"/>
    <cellStyle name="Normal 5 3 9 2 2 2 2 2" xfId="37315"/>
    <cellStyle name="Normal 5 3 9 2 2 2 2 2 2" xfId="37316"/>
    <cellStyle name="Normal 5 3 9 2 2 2 2 3" xfId="37317"/>
    <cellStyle name="Normal 5 3 9 2 2 2 2 4" xfId="37318"/>
    <cellStyle name="Normal 5 3 9 2 2 2 2 5" xfId="37319"/>
    <cellStyle name="Normal 5 3 9 2 2 2 3" xfId="37320"/>
    <cellStyle name="Normal 5 3 9 2 2 2 3 2" xfId="37321"/>
    <cellStyle name="Normal 5 3 9 2 2 2 4" xfId="37322"/>
    <cellStyle name="Normal 5 3 9 2 2 2 5" xfId="37323"/>
    <cellStyle name="Normal 5 3 9 2 2 3" xfId="37324"/>
    <cellStyle name="Normal 5 3 9 2 2 4" xfId="37325"/>
    <cellStyle name="Normal 5 3 9 2 2 5" xfId="37326"/>
    <cellStyle name="Normal 5 3 9 2 2 6" xfId="37327"/>
    <cellStyle name="Normal 5 3 9 2 2 6 2" xfId="37328"/>
    <cellStyle name="Normal 5 3 9 2 2 7" xfId="37329"/>
    <cellStyle name="Normal 5 3 9 2 2 8" xfId="37330"/>
    <cellStyle name="Normal 5 3 9 2 2 9" xfId="37331"/>
    <cellStyle name="Normal 5 3 9 2 3" xfId="37332"/>
    <cellStyle name="Normal 5 3 9 2 3 2" xfId="37333"/>
    <cellStyle name="Normal 5 3 9 2 3 2 2" xfId="37334"/>
    <cellStyle name="Normal 5 3 9 2 3 2 2 2" xfId="37335"/>
    <cellStyle name="Normal 5 3 9 2 3 2 3" xfId="37336"/>
    <cellStyle name="Normal 5 3 9 2 3 2 4" xfId="37337"/>
    <cellStyle name="Normal 5 3 9 2 3 2 5" xfId="37338"/>
    <cellStyle name="Normal 5 3 9 2 3 3" xfId="37339"/>
    <cellStyle name="Normal 5 3 9 2 3 3 2" xfId="37340"/>
    <cellStyle name="Normal 5 3 9 2 3 4" xfId="37341"/>
    <cellStyle name="Normal 5 3 9 2 3 5" xfId="37342"/>
    <cellStyle name="Normal 5 3 9 2 4" xfId="37343"/>
    <cellStyle name="Normal 5 3 9 2 5" xfId="37344"/>
    <cellStyle name="Normal 5 3 9 2 6" xfId="37345"/>
    <cellStyle name="Normal 5 3 9 2 6 2" xfId="37346"/>
    <cellStyle name="Normal 5 3 9 2 7" xfId="37347"/>
    <cellStyle name="Normal 5 3 9 2 8" xfId="37348"/>
    <cellStyle name="Normal 5 3 9 2 9" xfId="37349"/>
    <cellStyle name="Normal 5 3 9 3" xfId="37350"/>
    <cellStyle name="Normal 5 3 9 4" xfId="37351"/>
    <cellStyle name="Normal 5 3 9 5" xfId="37352"/>
    <cellStyle name="Normal 5 3 9 6" xfId="37353"/>
    <cellStyle name="Normal 5 3 9 7" xfId="37354"/>
    <cellStyle name="Normal 5 3 9 8" xfId="37355"/>
    <cellStyle name="Normal 5 3 9 8 2" xfId="37356"/>
    <cellStyle name="Normal 5 3 9 8 2 2" xfId="37357"/>
    <cellStyle name="Normal 5 3 9 8 2 2 2" xfId="37358"/>
    <cellStyle name="Normal 5 3 9 8 2 3" xfId="37359"/>
    <cellStyle name="Normal 5 3 9 8 2 4" xfId="37360"/>
    <cellStyle name="Normal 5 3 9 8 2 5" xfId="37361"/>
    <cellStyle name="Normal 5 3 9 8 3" xfId="37362"/>
    <cellStyle name="Normal 5 3 9 8 3 2" xfId="37363"/>
    <cellStyle name="Normal 5 3 9 8 4" xfId="37364"/>
    <cellStyle name="Normal 5 3 9 8 5" xfId="37365"/>
    <cellStyle name="Normal 5 3 9 9" xfId="37366"/>
    <cellStyle name="Normal 5 30" xfId="37367"/>
    <cellStyle name="Normal 5 31" xfId="37368"/>
    <cellStyle name="Normal 5 32" xfId="37369"/>
    <cellStyle name="Normal 5 33" xfId="37370"/>
    <cellStyle name="Normal 5 34" xfId="37371"/>
    <cellStyle name="Normal 5 35" xfId="37372"/>
    <cellStyle name="Normal 5 36" xfId="37373"/>
    <cellStyle name="Normal 5 37" xfId="37374"/>
    <cellStyle name="Normal 5 38" xfId="37375"/>
    <cellStyle name="Normal 5 39" xfId="37376"/>
    <cellStyle name="Normal 5 4" xfId="328"/>
    <cellStyle name="Normal 5 4 2" xfId="37377"/>
    <cellStyle name="Normal 5 4 2 2" xfId="37378"/>
    <cellStyle name="Normal 5 4 2 2 2" xfId="43223"/>
    <cellStyle name="Normal 5 4 2 3" xfId="37379"/>
    <cellStyle name="Normal 5 4 2 3 2" xfId="43224"/>
    <cellStyle name="Normal 5 4 2 4" xfId="43225"/>
    <cellStyle name="Normal 5 4 3" xfId="37380"/>
    <cellStyle name="Normal 5 4 3 2" xfId="37381"/>
    <cellStyle name="Normal 5 4 3 3" xfId="37382"/>
    <cellStyle name="Normal 5 4 4" xfId="37383"/>
    <cellStyle name="Normal 5 4 4 2" xfId="43226"/>
    <cellStyle name="Normal 5 4 5" xfId="37384"/>
    <cellStyle name="Normal 5 40" xfId="37385"/>
    <cellStyle name="Normal 5 41" xfId="37386"/>
    <cellStyle name="Normal 5 42" xfId="37387"/>
    <cellStyle name="Normal 5 43" xfId="37388"/>
    <cellStyle name="Normal 5 44" xfId="37389"/>
    <cellStyle name="Normal 5 45" xfId="37390"/>
    <cellStyle name="Normal 5 46" xfId="37391"/>
    <cellStyle name="Normal 5 47" xfId="37392"/>
    <cellStyle name="Normal 5 47 10" xfId="37393"/>
    <cellStyle name="Normal 5 47 11" xfId="37394"/>
    <cellStyle name="Normal 5 47 12" xfId="37395"/>
    <cellStyle name="Normal 5 47 13" xfId="37396"/>
    <cellStyle name="Normal 5 47 13 2" xfId="37397"/>
    <cellStyle name="Normal 5 47 14" xfId="37398"/>
    <cellStyle name="Normal 5 47 15" xfId="37399"/>
    <cellStyle name="Normal 5 47 16" xfId="37400"/>
    <cellStyle name="Normal 5 47 2" xfId="37401"/>
    <cellStyle name="Normal 5 47 2 10" xfId="37402"/>
    <cellStyle name="Normal 5 47 2 11" xfId="37403"/>
    <cellStyle name="Normal 5 47 2 12" xfId="37404"/>
    <cellStyle name="Normal 5 47 2 13" xfId="37405"/>
    <cellStyle name="Normal 5 47 2 13 2" xfId="37406"/>
    <cellStyle name="Normal 5 47 2 14" xfId="37407"/>
    <cellStyle name="Normal 5 47 2 15" xfId="37408"/>
    <cellStyle name="Normal 5 47 2 16" xfId="37409"/>
    <cellStyle name="Normal 5 47 2 2" xfId="37410"/>
    <cellStyle name="Normal 5 47 2 2 10" xfId="37411"/>
    <cellStyle name="Normal 5 47 2 2 11" xfId="37412"/>
    <cellStyle name="Normal 5 47 2 2 12" xfId="37413"/>
    <cellStyle name="Normal 5 47 2 2 12 2" xfId="37414"/>
    <cellStyle name="Normal 5 47 2 2 13" xfId="37415"/>
    <cellStyle name="Normal 5 47 2 2 14" xfId="37416"/>
    <cellStyle name="Normal 5 47 2 2 15" xfId="37417"/>
    <cellStyle name="Normal 5 47 2 2 2" xfId="37418"/>
    <cellStyle name="Normal 5 47 2 2 2 2" xfId="37419"/>
    <cellStyle name="Normal 5 47 2 2 2 2 2" xfId="37420"/>
    <cellStyle name="Normal 5 47 2 2 2 2 2 2" xfId="37421"/>
    <cellStyle name="Normal 5 47 2 2 2 2 2 2 2" xfId="37422"/>
    <cellStyle name="Normal 5 47 2 2 2 2 2 2 2 2" xfId="37423"/>
    <cellStyle name="Normal 5 47 2 2 2 2 2 2 3" xfId="37424"/>
    <cellStyle name="Normal 5 47 2 2 2 2 2 2 4" xfId="37425"/>
    <cellStyle name="Normal 5 47 2 2 2 2 2 2 5" xfId="37426"/>
    <cellStyle name="Normal 5 47 2 2 2 2 2 3" xfId="37427"/>
    <cellStyle name="Normal 5 47 2 2 2 2 2 3 2" xfId="37428"/>
    <cellStyle name="Normal 5 47 2 2 2 2 2 4" xfId="37429"/>
    <cellStyle name="Normal 5 47 2 2 2 2 2 5" xfId="37430"/>
    <cellStyle name="Normal 5 47 2 2 2 2 3" xfId="37431"/>
    <cellStyle name="Normal 5 47 2 2 2 2 4" xfId="37432"/>
    <cellStyle name="Normal 5 47 2 2 2 2 5" xfId="37433"/>
    <cellStyle name="Normal 5 47 2 2 2 2 6" xfId="37434"/>
    <cellStyle name="Normal 5 47 2 2 2 2 6 2" xfId="37435"/>
    <cellStyle name="Normal 5 47 2 2 2 2 7" xfId="37436"/>
    <cellStyle name="Normal 5 47 2 2 2 2 8" xfId="37437"/>
    <cellStyle name="Normal 5 47 2 2 2 2 9" xfId="37438"/>
    <cellStyle name="Normal 5 47 2 2 2 3" xfId="37439"/>
    <cellStyle name="Normal 5 47 2 2 2 3 2" xfId="37440"/>
    <cellStyle name="Normal 5 47 2 2 2 3 2 2" xfId="37441"/>
    <cellStyle name="Normal 5 47 2 2 2 3 2 2 2" xfId="37442"/>
    <cellStyle name="Normal 5 47 2 2 2 3 2 3" xfId="37443"/>
    <cellStyle name="Normal 5 47 2 2 2 3 2 4" xfId="37444"/>
    <cellStyle name="Normal 5 47 2 2 2 3 2 5" xfId="37445"/>
    <cellStyle name="Normal 5 47 2 2 2 3 3" xfId="37446"/>
    <cellStyle name="Normal 5 47 2 2 2 3 3 2" xfId="37447"/>
    <cellStyle name="Normal 5 47 2 2 2 3 4" xfId="37448"/>
    <cellStyle name="Normal 5 47 2 2 2 3 5" xfId="37449"/>
    <cellStyle name="Normal 5 47 2 2 2 4" xfId="37450"/>
    <cellStyle name="Normal 5 47 2 2 2 5" xfId="37451"/>
    <cellStyle name="Normal 5 47 2 2 2 6" xfId="37452"/>
    <cellStyle name="Normal 5 47 2 2 2 6 2" xfId="37453"/>
    <cellStyle name="Normal 5 47 2 2 2 7" xfId="37454"/>
    <cellStyle name="Normal 5 47 2 2 2 8" xfId="37455"/>
    <cellStyle name="Normal 5 47 2 2 2 9" xfId="37456"/>
    <cellStyle name="Normal 5 47 2 2 3" xfId="37457"/>
    <cellStyle name="Normal 5 47 2 2 3 2" xfId="37458"/>
    <cellStyle name="Normal 5 47 2 2 3 3" xfId="37459"/>
    <cellStyle name="Normal 5 47 2 2 4" xfId="37460"/>
    <cellStyle name="Normal 5 47 2 2 4 2" xfId="37461"/>
    <cellStyle name="Normal 5 47 2 2 4 3" xfId="37462"/>
    <cellStyle name="Normal 5 47 2 2 5" xfId="37463"/>
    <cellStyle name="Normal 5 47 2 2 5 2" xfId="37464"/>
    <cellStyle name="Normal 5 47 2 2 5 3" xfId="37465"/>
    <cellStyle name="Normal 5 47 2 2 6" xfId="37466"/>
    <cellStyle name="Normal 5 47 2 2 6 2" xfId="37467"/>
    <cellStyle name="Normal 5 47 2 2 6 3" xfId="37468"/>
    <cellStyle name="Normal 5 47 2 2 7" xfId="37469"/>
    <cellStyle name="Normal 5 47 2 2 7 2" xfId="37470"/>
    <cellStyle name="Normal 5 47 2 2 7 3" xfId="37471"/>
    <cellStyle name="Normal 5 47 2 2 8" xfId="37472"/>
    <cellStyle name="Normal 5 47 2 2 8 2" xfId="37473"/>
    <cellStyle name="Normal 5 47 2 2 8 2 2" xfId="37474"/>
    <cellStyle name="Normal 5 47 2 2 8 2 2 2" xfId="37475"/>
    <cellStyle name="Normal 5 47 2 2 8 2 3" xfId="37476"/>
    <cellStyle name="Normal 5 47 2 2 8 2 4" xfId="37477"/>
    <cellStyle name="Normal 5 47 2 2 8 2 5" xfId="37478"/>
    <cellStyle name="Normal 5 47 2 2 8 3" xfId="37479"/>
    <cellStyle name="Normal 5 47 2 2 8 3 2" xfId="37480"/>
    <cellStyle name="Normal 5 47 2 2 8 4" xfId="37481"/>
    <cellStyle name="Normal 5 47 2 2 8 5" xfId="37482"/>
    <cellStyle name="Normal 5 47 2 2 9" xfId="37483"/>
    <cellStyle name="Normal 5 47 2 3" xfId="37484"/>
    <cellStyle name="Normal 5 47 2 3 2" xfId="37485"/>
    <cellStyle name="Normal 5 47 2 3 3" xfId="37486"/>
    <cellStyle name="Normal 5 47 2 4" xfId="37487"/>
    <cellStyle name="Normal 5 47 2 4 2" xfId="37488"/>
    <cellStyle name="Normal 5 47 2 4 2 2" xfId="37489"/>
    <cellStyle name="Normal 5 47 2 4 2 2 2" xfId="37490"/>
    <cellStyle name="Normal 5 47 2 4 2 2 2 2" xfId="37491"/>
    <cellStyle name="Normal 5 47 2 4 2 2 2 2 2" xfId="37492"/>
    <cellStyle name="Normal 5 47 2 4 2 2 2 3" xfId="37493"/>
    <cellStyle name="Normal 5 47 2 4 2 2 2 4" xfId="37494"/>
    <cellStyle name="Normal 5 47 2 4 2 2 2 5" xfId="37495"/>
    <cellStyle name="Normal 5 47 2 4 2 2 3" xfId="37496"/>
    <cellStyle name="Normal 5 47 2 4 2 2 3 2" xfId="37497"/>
    <cellStyle name="Normal 5 47 2 4 2 2 4" xfId="37498"/>
    <cellStyle name="Normal 5 47 2 4 2 2 5" xfId="37499"/>
    <cellStyle name="Normal 5 47 2 4 2 3" xfId="37500"/>
    <cellStyle name="Normal 5 47 2 4 2 4" xfId="37501"/>
    <cellStyle name="Normal 5 47 2 4 2 5" xfId="37502"/>
    <cellStyle name="Normal 5 47 2 4 2 6" xfId="37503"/>
    <cellStyle name="Normal 5 47 2 4 2 6 2" xfId="37504"/>
    <cellStyle name="Normal 5 47 2 4 2 7" xfId="37505"/>
    <cellStyle name="Normal 5 47 2 4 2 8" xfId="37506"/>
    <cellStyle name="Normal 5 47 2 4 2 9" xfId="37507"/>
    <cellStyle name="Normal 5 47 2 4 3" xfId="37508"/>
    <cellStyle name="Normal 5 47 2 4 3 2" xfId="37509"/>
    <cellStyle name="Normal 5 47 2 4 3 2 2" xfId="37510"/>
    <cellStyle name="Normal 5 47 2 4 3 2 2 2" xfId="37511"/>
    <cellStyle name="Normal 5 47 2 4 3 2 3" xfId="37512"/>
    <cellStyle name="Normal 5 47 2 4 3 2 4" xfId="37513"/>
    <cellStyle name="Normal 5 47 2 4 3 2 5" xfId="37514"/>
    <cellStyle name="Normal 5 47 2 4 3 3" xfId="37515"/>
    <cellStyle name="Normal 5 47 2 4 3 3 2" xfId="37516"/>
    <cellStyle name="Normal 5 47 2 4 3 4" xfId="37517"/>
    <cellStyle name="Normal 5 47 2 4 3 5" xfId="37518"/>
    <cellStyle name="Normal 5 47 2 4 4" xfId="37519"/>
    <cellStyle name="Normal 5 47 2 4 5" xfId="37520"/>
    <cellStyle name="Normal 5 47 2 4 6" xfId="37521"/>
    <cellStyle name="Normal 5 47 2 4 6 2" xfId="37522"/>
    <cellStyle name="Normal 5 47 2 4 7" xfId="37523"/>
    <cellStyle name="Normal 5 47 2 4 8" xfId="37524"/>
    <cellStyle name="Normal 5 47 2 4 9" xfId="37525"/>
    <cellStyle name="Normal 5 47 2 5" xfId="37526"/>
    <cellStyle name="Normal 5 47 2 6" xfId="37527"/>
    <cellStyle name="Normal 5 47 2 7" xfId="37528"/>
    <cellStyle name="Normal 5 47 2 8" xfId="37529"/>
    <cellStyle name="Normal 5 47 2 9" xfId="37530"/>
    <cellStyle name="Normal 5 47 2 9 2" xfId="37531"/>
    <cellStyle name="Normal 5 47 2 9 2 2" xfId="37532"/>
    <cellStyle name="Normal 5 47 2 9 2 2 2" xfId="37533"/>
    <cellStyle name="Normal 5 47 2 9 2 3" xfId="37534"/>
    <cellStyle name="Normal 5 47 2 9 2 4" xfId="37535"/>
    <cellStyle name="Normal 5 47 2 9 2 5" xfId="37536"/>
    <cellStyle name="Normal 5 47 2 9 3" xfId="37537"/>
    <cellStyle name="Normal 5 47 2 9 3 2" xfId="37538"/>
    <cellStyle name="Normal 5 47 2 9 4" xfId="37539"/>
    <cellStyle name="Normal 5 47 2 9 5" xfId="37540"/>
    <cellStyle name="Normal 5 47 3" xfId="37541"/>
    <cellStyle name="Normal 5 47 3 10" xfId="37542"/>
    <cellStyle name="Normal 5 47 3 11" xfId="37543"/>
    <cellStyle name="Normal 5 47 3 12" xfId="37544"/>
    <cellStyle name="Normal 5 47 3 12 2" xfId="37545"/>
    <cellStyle name="Normal 5 47 3 13" xfId="37546"/>
    <cellStyle name="Normal 5 47 3 14" xfId="37547"/>
    <cellStyle name="Normal 5 47 3 15" xfId="37548"/>
    <cellStyle name="Normal 5 47 3 2" xfId="37549"/>
    <cellStyle name="Normal 5 47 3 2 2" xfId="37550"/>
    <cellStyle name="Normal 5 47 3 2 2 2" xfId="37551"/>
    <cellStyle name="Normal 5 47 3 2 2 2 2" xfId="37552"/>
    <cellStyle name="Normal 5 47 3 2 2 2 2 2" xfId="37553"/>
    <cellStyle name="Normal 5 47 3 2 2 2 2 2 2" xfId="37554"/>
    <cellStyle name="Normal 5 47 3 2 2 2 2 3" xfId="37555"/>
    <cellStyle name="Normal 5 47 3 2 2 2 2 4" xfId="37556"/>
    <cellStyle name="Normal 5 47 3 2 2 2 2 5" xfId="37557"/>
    <cellStyle name="Normal 5 47 3 2 2 2 3" xfId="37558"/>
    <cellStyle name="Normal 5 47 3 2 2 2 3 2" xfId="37559"/>
    <cellStyle name="Normal 5 47 3 2 2 2 4" xfId="37560"/>
    <cellStyle name="Normal 5 47 3 2 2 2 5" xfId="37561"/>
    <cellStyle name="Normal 5 47 3 2 2 3" xfId="37562"/>
    <cellStyle name="Normal 5 47 3 2 2 4" xfId="37563"/>
    <cellStyle name="Normal 5 47 3 2 2 5" xfId="37564"/>
    <cellStyle name="Normal 5 47 3 2 2 6" xfId="37565"/>
    <cellStyle name="Normal 5 47 3 2 2 6 2" xfId="37566"/>
    <cellStyle name="Normal 5 47 3 2 2 7" xfId="37567"/>
    <cellStyle name="Normal 5 47 3 2 2 8" xfId="37568"/>
    <cellStyle name="Normal 5 47 3 2 2 9" xfId="37569"/>
    <cellStyle name="Normal 5 47 3 2 3" xfId="37570"/>
    <cellStyle name="Normal 5 47 3 2 3 2" xfId="37571"/>
    <cellStyle name="Normal 5 47 3 2 3 2 2" xfId="37572"/>
    <cellStyle name="Normal 5 47 3 2 3 2 2 2" xfId="37573"/>
    <cellStyle name="Normal 5 47 3 2 3 2 3" xfId="37574"/>
    <cellStyle name="Normal 5 47 3 2 3 2 4" xfId="37575"/>
    <cellStyle name="Normal 5 47 3 2 3 2 5" xfId="37576"/>
    <cellStyle name="Normal 5 47 3 2 3 3" xfId="37577"/>
    <cellStyle name="Normal 5 47 3 2 3 3 2" xfId="37578"/>
    <cellStyle name="Normal 5 47 3 2 3 4" xfId="37579"/>
    <cellStyle name="Normal 5 47 3 2 3 5" xfId="37580"/>
    <cellStyle name="Normal 5 47 3 2 4" xfId="37581"/>
    <cellStyle name="Normal 5 47 3 2 5" xfId="37582"/>
    <cellStyle name="Normal 5 47 3 2 6" xfId="37583"/>
    <cellStyle name="Normal 5 47 3 2 6 2" xfId="37584"/>
    <cellStyle name="Normal 5 47 3 2 7" xfId="37585"/>
    <cellStyle name="Normal 5 47 3 2 8" xfId="37586"/>
    <cellStyle name="Normal 5 47 3 2 9" xfId="37587"/>
    <cellStyle name="Normal 5 47 3 3" xfId="37588"/>
    <cellStyle name="Normal 5 47 3 4" xfId="37589"/>
    <cellStyle name="Normal 5 47 3 5" xfId="37590"/>
    <cellStyle name="Normal 5 47 3 6" xfId="37591"/>
    <cellStyle name="Normal 5 47 3 7" xfId="37592"/>
    <cellStyle name="Normal 5 47 3 8" xfId="37593"/>
    <cellStyle name="Normal 5 47 3 8 2" xfId="37594"/>
    <cellStyle name="Normal 5 47 3 8 2 2" xfId="37595"/>
    <cellStyle name="Normal 5 47 3 8 2 2 2" xfId="37596"/>
    <cellStyle name="Normal 5 47 3 8 2 3" xfId="37597"/>
    <cellStyle name="Normal 5 47 3 8 2 4" xfId="37598"/>
    <cellStyle name="Normal 5 47 3 8 2 5" xfId="37599"/>
    <cellStyle name="Normal 5 47 3 8 3" xfId="37600"/>
    <cellStyle name="Normal 5 47 3 8 3 2" xfId="37601"/>
    <cellStyle name="Normal 5 47 3 8 4" xfId="37602"/>
    <cellStyle name="Normal 5 47 3 8 5" xfId="37603"/>
    <cellStyle name="Normal 5 47 3 9" xfId="37604"/>
    <cellStyle name="Normal 5 47 4" xfId="37605"/>
    <cellStyle name="Normal 5 47 4 2" xfId="37606"/>
    <cellStyle name="Normal 5 47 4 2 2" xfId="37607"/>
    <cellStyle name="Normal 5 47 4 2 2 2" xfId="37608"/>
    <cellStyle name="Normal 5 47 4 2 2 2 2" xfId="37609"/>
    <cellStyle name="Normal 5 47 4 2 2 2 2 2" xfId="37610"/>
    <cellStyle name="Normal 5 47 4 2 2 2 3" xfId="37611"/>
    <cellStyle name="Normal 5 47 4 2 2 2 4" xfId="37612"/>
    <cellStyle name="Normal 5 47 4 2 2 2 5" xfId="37613"/>
    <cellStyle name="Normal 5 47 4 2 2 3" xfId="37614"/>
    <cellStyle name="Normal 5 47 4 2 2 3 2" xfId="37615"/>
    <cellStyle name="Normal 5 47 4 2 2 4" xfId="37616"/>
    <cellStyle name="Normal 5 47 4 2 2 5" xfId="37617"/>
    <cellStyle name="Normal 5 47 4 2 3" xfId="37618"/>
    <cellStyle name="Normal 5 47 4 2 4" xfId="37619"/>
    <cellStyle name="Normal 5 47 4 2 5" xfId="37620"/>
    <cellStyle name="Normal 5 47 4 2 6" xfId="37621"/>
    <cellStyle name="Normal 5 47 4 2 6 2" xfId="37622"/>
    <cellStyle name="Normal 5 47 4 2 7" xfId="37623"/>
    <cellStyle name="Normal 5 47 4 2 8" xfId="37624"/>
    <cellStyle name="Normal 5 47 4 2 9" xfId="37625"/>
    <cellStyle name="Normal 5 47 4 3" xfId="37626"/>
    <cellStyle name="Normal 5 47 4 3 2" xfId="37627"/>
    <cellStyle name="Normal 5 47 4 3 2 2" xfId="37628"/>
    <cellStyle name="Normal 5 47 4 3 2 2 2" xfId="37629"/>
    <cellStyle name="Normal 5 47 4 3 2 3" xfId="37630"/>
    <cellStyle name="Normal 5 47 4 3 2 4" xfId="37631"/>
    <cellStyle name="Normal 5 47 4 3 2 5" xfId="37632"/>
    <cellStyle name="Normal 5 47 4 3 3" xfId="37633"/>
    <cellStyle name="Normal 5 47 4 3 3 2" xfId="37634"/>
    <cellStyle name="Normal 5 47 4 3 4" xfId="37635"/>
    <cellStyle name="Normal 5 47 4 3 5" xfId="37636"/>
    <cellStyle name="Normal 5 47 4 4" xfId="37637"/>
    <cellStyle name="Normal 5 47 4 5" xfId="37638"/>
    <cellStyle name="Normal 5 47 4 6" xfId="37639"/>
    <cellStyle name="Normal 5 47 4 6 2" xfId="37640"/>
    <cellStyle name="Normal 5 47 4 7" xfId="37641"/>
    <cellStyle name="Normal 5 47 4 8" xfId="37642"/>
    <cellStyle name="Normal 5 47 4 9" xfId="37643"/>
    <cellStyle name="Normal 5 47 5" xfId="37644"/>
    <cellStyle name="Normal 5 47 5 2" xfId="37645"/>
    <cellStyle name="Normal 5 47 5 3" xfId="37646"/>
    <cellStyle name="Normal 5 47 6" xfId="37647"/>
    <cellStyle name="Normal 5 47 6 2" xfId="37648"/>
    <cellStyle name="Normal 5 47 6 3" xfId="37649"/>
    <cellStyle name="Normal 5 47 7" xfId="37650"/>
    <cellStyle name="Normal 5 47 7 2" xfId="37651"/>
    <cellStyle name="Normal 5 47 7 3" xfId="37652"/>
    <cellStyle name="Normal 5 47 8" xfId="37653"/>
    <cellStyle name="Normal 5 47 8 2" xfId="37654"/>
    <cellStyle name="Normal 5 47 8 3" xfId="37655"/>
    <cellStyle name="Normal 5 47 9" xfId="37656"/>
    <cellStyle name="Normal 5 47 9 2" xfId="37657"/>
    <cellStyle name="Normal 5 47 9 2 2" xfId="37658"/>
    <cellStyle name="Normal 5 47 9 2 2 2" xfId="37659"/>
    <cellStyle name="Normal 5 47 9 2 3" xfId="37660"/>
    <cellStyle name="Normal 5 47 9 2 4" xfId="37661"/>
    <cellStyle name="Normal 5 47 9 2 5" xfId="37662"/>
    <cellStyle name="Normal 5 47 9 3" xfId="37663"/>
    <cellStyle name="Normal 5 47 9 3 2" xfId="37664"/>
    <cellStyle name="Normal 5 47 9 4" xfId="37665"/>
    <cellStyle name="Normal 5 47 9 5" xfId="37666"/>
    <cellStyle name="Normal 5 48" xfId="37667"/>
    <cellStyle name="Normal 5 48 10" xfId="37668"/>
    <cellStyle name="Normal 5 48 11" xfId="37669"/>
    <cellStyle name="Normal 5 48 12" xfId="37670"/>
    <cellStyle name="Normal 5 48 12 2" xfId="37671"/>
    <cellStyle name="Normal 5 48 13" xfId="37672"/>
    <cellStyle name="Normal 5 48 14" xfId="37673"/>
    <cellStyle name="Normal 5 48 15" xfId="37674"/>
    <cellStyle name="Normal 5 48 2" xfId="37675"/>
    <cellStyle name="Normal 5 48 2 2" xfId="37676"/>
    <cellStyle name="Normal 5 48 2 2 2" xfId="37677"/>
    <cellStyle name="Normal 5 48 2 2 2 2" xfId="37678"/>
    <cellStyle name="Normal 5 48 2 2 2 2 2" xfId="37679"/>
    <cellStyle name="Normal 5 48 2 2 2 2 2 2" xfId="37680"/>
    <cellStyle name="Normal 5 48 2 2 2 2 3" xfId="37681"/>
    <cellStyle name="Normal 5 48 2 2 2 2 4" xfId="37682"/>
    <cellStyle name="Normal 5 48 2 2 2 2 5" xfId="37683"/>
    <cellStyle name="Normal 5 48 2 2 2 3" xfId="37684"/>
    <cellStyle name="Normal 5 48 2 2 2 3 2" xfId="37685"/>
    <cellStyle name="Normal 5 48 2 2 2 4" xfId="37686"/>
    <cellStyle name="Normal 5 48 2 2 2 5" xfId="37687"/>
    <cellStyle name="Normal 5 48 2 2 3" xfId="37688"/>
    <cellStyle name="Normal 5 48 2 2 4" xfId="37689"/>
    <cellStyle name="Normal 5 48 2 2 5" xfId="37690"/>
    <cellStyle name="Normal 5 48 2 2 6" xfId="37691"/>
    <cellStyle name="Normal 5 48 2 2 6 2" xfId="37692"/>
    <cellStyle name="Normal 5 48 2 2 7" xfId="37693"/>
    <cellStyle name="Normal 5 48 2 2 8" xfId="37694"/>
    <cellStyle name="Normal 5 48 2 2 9" xfId="37695"/>
    <cellStyle name="Normal 5 48 2 3" xfId="37696"/>
    <cellStyle name="Normal 5 48 2 3 2" xfId="37697"/>
    <cellStyle name="Normal 5 48 2 3 2 2" xfId="37698"/>
    <cellStyle name="Normal 5 48 2 3 2 2 2" xfId="37699"/>
    <cellStyle name="Normal 5 48 2 3 2 3" xfId="37700"/>
    <cellStyle name="Normal 5 48 2 3 2 4" xfId="37701"/>
    <cellStyle name="Normal 5 48 2 3 2 5" xfId="37702"/>
    <cellStyle name="Normal 5 48 2 3 3" xfId="37703"/>
    <cellStyle name="Normal 5 48 2 3 3 2" xfId="37704"/>
    <cellStyle name="Normal 5 48 2 3 4" xfId="37705"/>
    <cellStyle name="Normal 5 48 2 3 5" xfId="37706"/>
    <cellStyle name="Normal 5 48 2 4" xfId="37707"/>
    <cellStyle name="Normal 5 48 2 5" xfId="37708"/>
    <cellStyle name="Normal 5 48 2 6" xfId="37709"/>
    <cellStyle name="Normal 5 48 2 6 2" xfId="37710"/>
    <cellStyle name="Normal 5 48 2 7" xfId="37711"/>
    <cellStyle name="Normal 5 48 2 8" xfId="37712"/>
    <cellStyle name="Normal 5 48 2 9" xfId="37713"/>
    <cellStyle name="Normal 5 48 3" xfId="37714"/>
    <cellStyle name="Normal 5 48 3 2" xfId="37715"/>
    <cellStyle name="Normal 5 48 3 3" xfId="37716"/>
    <cellStyle name="Normal 5 48 4" xfId="37717"/>
    <cellStyle name="Normal 5 48 4 2" xfId="37718"/>
    <cellStyle name="Normal 5 48 4 3" xfId="37719"/>
    <cellStyle name="Normal 5 48 5" xfId="37720"/>
    <cellStyle name="Normal 5 48 5 2" xfId="37721"/>
    <cellStyle name="Normal 5 48 5 3" xfId="37722"/>
    <cellStyle name="Normal 5 48 6" xfId="37723"/>
    <cellStyle name="Normal 5 48 6 2" xfId="37724"/>
    <cellStyle name="Normal 5 48 6 3" xfId="37725"/>
    <cellStyle name="Normal 5 48 7" xfId="37726"/>
    <cellStyle name="Normal 5 48 7 2" xfId="37727"/>
    <cellStyle name="Normal 5 48 7 3" xfId="37728"/>
    <cellStyle name="Normal 5 48 8" xfId="37729"/>
    <cellStyle name="Normal 5 48 8 2" xfId="37730"/>
    <cellStyle name="Normal 5 48 8 2 2" xfId="37731"/>
    <cellStyle name="Normal 5 48 8 2 2 2" xfId="37732"/>
    <cellStyle name="Normal 5 48 8 2 3" xfId="37733"/>
    <cellStyle name="Normal 5 48 8 2 4" xfId="37734"/>
    <cellStyle name="Normal 5 48 8 2 5" xfId="37735"/>
    <cellStyle name="Normal 5 48 8 3" xfId="37736"/>
    <cellStyle name="Normal 5 48 8 3 2" xfId="37737"/>
    <cellStyle name="Normal 5 48 8 4" xfId="37738"/>
    <cellStyle name="Normal 5 48 8 5" xfId="37739"/>
    <cellStyle name="Normal 5 48 9" xfId="37740"/>
    <cellStyle name="Normal 5 49" xfId="37741"/>
    <cellStyle name="Normal 5 49 2" xfId="37742"/>
    <cellStyle name="Normal 5 49 3" xfId="37743"/>
    <cellStyle name="Normal 5 5" xfId="329"/>
    <cellStyle name="Normal 5 5 2" xfId="37745"/>
    <cellStyle name="Normal 5 5 2 2" xfId="37746"/>
    <cellStyle name="Normal 5 5 2 3" xfId="37747"/>
    <cellStyle name="Normal 5 5 3" xfId="37748"/>
    <cellStyle name="Normal 5 5 3 2" xfId="37749"/>
    <cellStyle name="Normal 5 5 3 3" xfId="37750"/>
    <cellStyle name="Normal 5 5 4" xfId="37751"/>
    <cellStyle name="Normal 5 5 5" xfId="37752"/>
    <cellStyle name="Normal 5 5 6" xfId="37744"/>
    <cellStyle name="Normal 5 50" xfId="37753"/>
    <cellStyle name="Normal 5 50 2" xfId="37754"/>
    <cellStyle name="Normal 5 50 2 2" xfId="37755"/>
    <cellStyle name="Normal 5 50 2 2 2" xfId="37756"/>
    <cellStyle name="Normal 5 50 2 2 2 2" xfId="37757"/>
    <cellStyle name="Normal 5 50 2 2 2 2 2" xfId="37758"/>
    <cellStyle name="Normal 5 50 2 2 2 3" xfId="37759"/>
    <cellStyle name="Normal 5 50 2 2 2 4" xfId="37760"/>
    <cellStyle name="Normal 5 50 2 2 2 5" xfId="37761"/>
    <cellStyle name="Normal 5 50 2 2 3" xfId="37762"/>
    <cellStyle name="Normal 5 50 2 2 3 2" xfId="37763"/>
    <cellStyle name="Normal 5 50 2 2 4" xfId="37764"/>
    <cellStyle name="Normal 5 50 2 2 5" xfId="37765"/>
    <cellStyle name="Normal 5 50 2 3" xfId="37766"/>
    <cellStyle name="Normal 5 50 2 4" xfId="37767"/>
    <cellStyle name="Normal 5 50 2 5" xfId="37768"/>
    <cellStyle name="Normal 5 50 2 6" xfId="37769"/>
    <cellStyle name="Normal 5 50 2 6 2" xfId="37770"/>
    <cellStyle name="Normal 5 50 2 7" xfId="37771"/>
    <cellStyle name="Normal 5 50 2 8" xfId="37772"/>
    <cellStyle name="Normal 5 50 2 9" xfId="37773"/>
    <cellStyle name="Normal 5 50 3" xfId="37774"/>
    <cellStyle name="Normal 5 50 3 2" xfId="37775"/>
    <cellStyle name="Normal 5 50 3 2 2" xfId="37776"/>
    <cellStyle name="Normal 5 50 3 2 2 2" xfId="37777"/>
    <cellStyle name="Normal 5 50 3 2 3" xfId="37778"/>
    <cellStyle name="Normal 5 50 3 2 4" xfId="37779"/>
    <cellStyle name="Normal 5 50 3 2 5" xfId="37780"/>
    <cellStyle name="Normal 5 50 3 3" xfId="37781"/>
    <cellStyle name="Normal 5 50 3 3 2" xfId="37782"/>
    <cellStyle name="Normal 5 50 3 4" xfId="37783"/>
    <cellStyle name="Normal 5 50 3 5" xfId="37784"/>
    <cellStyle name="Normal 5 50 4" xfId="37785"/>
    <cellStyle name="Normal 5 50 5" xfId="37786"/>
    <cellStyle name="Normal 5 50 6" xfId="37787"/>
    <cellStyle name="Normal 5 50 6 2" xfId="37788"/>
    <cellStyle name="Normal 5 50 7" xfId="37789"/>
    <cellStyle name="Normal 5 50 8" xfId="37790"/>
    <cellStyle name="Normal 5 50 9" xfId="37791"/>
    <cellStyle name="Normal 5 51" xfId="37792"/>
    <cellStyle name="Normal 5 52" xfId="37793"/>
    <cellStyle name="Normal 5 53" xfId="37794"/>
    <cellStyle name="Normal 5 54" xfId="37795"/>
    <cellStyle name="Normal 5 55" xfId="37796"/>
    <cellStyle name="Normal 5 55 2" xfId="37797"/>
    <cellStyle name="Normal 5 55 2 2" xfId="37798"/>
    <cellStyle name="Normal 5 55 2 2 2" xfId="37799"/>
    <cellStyle name="Normal 5 55 2 3" xfId="37800"/>
    <cellStyle name="Normal 5 55 2 4" xfId="37801"/>
    <cellStyle name="Normal 5 55 2 5" xfId="37802"/>
    <cellStyle name="Normal 5 55 3" xfId="37803"/>
    <cellStyle name="Normal 5 55 3 2" xfId="37804"/>
    <cellStyle name="Normal 5 55 4" xfId="37805"/>
    <cellStyle name="Normal 5 55 5" xfId="37806"/>
    <cellStyle name="Normal 5 56" xfId="37807"/>
    <cellStyle name="Normal 5 57" xfId="37808"/>
    <cellStyle name="Normal 5 58" xfId="37809"/>
    <cellStyle name="Normal 5 59" xfId="37810"/>
    <cellStyle name="Normal 5 6" xfId="37811"/>
    <cellStyle name="Normal 5 6 2" xfId="37812"/>
    <cellStyle name="Normal 5 6 2 2" xfId="37813"/>
    <cellStyle name="Normal 5 6 2 3" xfId="37814"/>
    <cellStyle name="Normal 5 6 3" xfId="37815"/>
    <cellStyle name="Normal 5 6 3 2" xfId="37816"/>
    <cellStyle name="Normal 5 6 3 3" xfId="37817"/>
    <cellStyle name="Normal 5 6 4" xfId="37818"/>
    <cellStyle name="Normal 5 6 5" xfId="37819"/>
    <cellStyle name="Normal 5 60" xfId="37820"/>
    <cellStyle name="Normal 5 61" xfId="37821"/>
    <cellStyle name="Normal 5 62" xfId="37822"/>
    <cellStyle name="Normal 5 63" xfId="37823"/>
    <cellStyle name="Normal 5 64" xfId="37824"/>
    <cellStyle name="Normal 5 65" xfId="37825"/>
    <cellStyle name="Normal 5 66" xfId="37826"/>
    <cellStyle name="Normal 5 67" xfId="37827"/>
    <cellStyle name="Normal 5 68" xfId="37828"/>
    <cellStyle name="Normal 5 69" xfId="37829"/>
    <cellStyle name="Normal 5 7" xfId="37830"/>
    <cellStyle name="Normal 5 7 2" xfId="37831"/>
    <cellStyle name="Normal 5 7 2 2" xfId="37832"/>
    <cellStyle name="Normal 5 7 2 3" xfId="37833"/>
    <cellStyle name="Normal 5 7 3" xfId="37834"/>
    <cellStyle name="Normal 5 7 3 2" xfId="37835"/>
    <cellStyle name="Normal 5 7 3 3" xfId="37836"/>
    <cellStyle name="Normal 5 7 4" xfId="37837"/>
    <cellStyle name="Normal 5 7 5" xfId="37838"/>
    <cellStyle name="Normal 5 70" xfId="37839"/>
    <cellStyle name="Normal 5 71" xfId="37840"/>
    <cellStyle name="Normal 5 72" xfId="37841"/>
    <cellStyle name="Normal 5 73" xfId="37842"/>
    <cellStyle name="Normal 5 74" xfId="37843"/>
    <cellStyle name="Normal 5 75" xfId="37844"/>
    <cellStyle name="Normal 5 76" xfId="37845"/>
    <cellStyle name="Normal 5 77" xfId="37846"/>
    <cellStyle name="Normal 5 78" xfId="37847"/>
    <cellStyle name="Normal 5 79" xfId="37848"/>
    <cellStyle name="Normal 5 8" xfId="37849"/>
    <cellStyle name="Normal 5 8 2" xfId="37850"/>
    <cellStyle name="Normal 5 8 2 2" xfId="37851"/>
    <cellStyle name="Normal 5 8 2 3" xfId="37852"/>
    <cellStyle name="Normal 5 8 3" xfId="37853"/>
    <cellStyle name="Normal 5 8 3 2" xfId="37854"/>
    <cellStyle name="Normal 5 8 3 3" xfId="37855"/>
    <cellStyle name="Normal 5 8 4" xfId="37856"/>
    <cellStyle name="Normal 5 8 5" xfId="37857"/>
    <cellStyle name="Normal 5 80" xfId="37858"/>
    <cellStyle name="Normal 5 81" xfId="37859"/>
    <cellStyle name="Normal 5 82" xfId="37860"/>
    <cellStyle name="Normal 5 83" xfId="37861"/>
    <cellStyle name="Normal 5 84" xfId="37862"/>
    <cellStyle name="Normal 5 85" xfId="37863"/>
    <cellStyle name="Normal 5 86" xfId="37864"/>
    <cellStyle name="Normal 5 87" xfId="37865"/>
    <cellStyle name="Normal 5 88" xfId="37866"/>
    <cellStyle name="Normal 5 89" xfId="37867"/>
    <cellStyle name="Normal 5 9" xfId="37868"/>
    <cellStyle name="Normal 5 9 2" xfId="37869"/>
    <cellStyle name="Normal 5 9 2 2" xfId="37870"/>
    <cellStyle name="Normal 5 9 2 3" xfId="37871"/>
    <cellStyle name="Normal 5 9 3" xfId="37872"/>
    <cellStyle name="Normal 5 9 3 2" xfId="37873"/>
    <cellStyle name="Normal 5 9 3 3" xfId="37874"/>
    <cellStyle name="Normal 5 9 4" xfId="37875"/>
    <cellStyle name="Normal 5 9 5" xfId="37876"/>
    <cellStyle name="Normal 5 90" xfId="37877"/>
    <cellStyle name="Normal 5 91" xfId="37878"/>
    <cellStyle name="Normal 5 92" xfId="37879"/>
    <cellStyle name="Normal 5 93" xfId="37880"/>
    <cellStyle name="Normal 5 94" xfId="37881"/>
    <cellStyle name="Normal 5 95" xfId="37882"/>
    <cellStyle name="Normal 5 96" xfId="37883"/>
    <cellStyle name="Normal 5 96 2" xfId="37884"/>
    <cellStyle name="Normal 5 97" xfId="37885"/>
    <cellStyle name="Normal 5 98" xfId="37886"/>
    <cellStyle name="Normal 5 99" xfId="37887"/>
    <cellStyle name="Normal 5_Rate Impact (tbd)" xfId="37888"/>
    <cellStyle name="Normal 50" xfId="37889"/>
    <cellStyle name="Normal 51" xfId="37890"/>
    <cellStyle name="Normal 51 2" xfId="37891"/>
    <cellStyle name="Normal 52" xfId="37892"/>
    <cellStyle name="Normal 53" xfId="37893"/>
    <cellStyle name="Normal 54" xfId="37894"/>
    <cellStyle name="Normal 55" xfId="37895"/>
    <cellStyle name="Normal 56" xfId="37896"/>
    <cellStyle name="Normal 57" xfId="37897"/>
    <cellStyle name="Normal 58" xfId="37898"/>
    <cellStyle name="Normal 59" xfId="37899"/>
    <cellStyle name="Normal 6" xfId="330"/>
    <cellStyle name="Normal 6 10" xfId="37901"/>
    <cellStyle name="Normal 6 10 2" xfId="37902"/>
    <cellStyle name="Normal 6 10 3" xfId="37903"/>
    <cellStyle name="Normal 6 100" xfId="37904"/>
    <cellStyle name="Normal 6 101" xfId="37905"/>
    <cellStyle name="Normal 6 102" xfId="37906"/>
    <cellStyle name="Normal 6 103" xfId="37907"/>
    <cellStyle name="Normal 6 104" xfId="37908"/>
    <cellStyle name="Normal 6 105" xfId="37909"/>
    <cellStyle name="Normal 6 106" xfId="37910"/>
    <cellStyle name="Normal 6 107" xfId="37911"/>
    <cellStyle name="Normal 6 108" xfId="37912"/>
    <cellStyle name="Normal 6 109" xfId="37913"/>
    <cellStyle name="Normal 6 11" xfId="37914"/>
    <cellStyle name="Normal 6 11 2" xfId="37915"/>
    <cellStyle name="Normal 6 11 3" xfId="37916"/>
    <cellStyle name="Normal 6 110" xfId="37917"/>
    <cellStyle name="Normal 6 111" xfId="37918"/>
    <cellStyle name="Normal 6 112" xfId="37919"/>
    <cellStyle name="Normal 6 113" xfId="37920"/>
    <cellStyle name="Normal 6 114" xfId="37921"/>
    <cellStyle name="Normal 6 115" xfId="37922"/>
    <cellStyle name="Normal 6 116" xfId="37923"/>
    <cellStyle name="Normal 6 117" xfId="37924"/>
    <cellStyle name="Normal 6 118" xfId="37925"/>
    <cellStyle name="Normal 6 119" xfId="37926"/>
    <cellStyle name="Normal 6 12" xfId="37927"/>
    <cellStyle name="Normal 6 12 2" xfId="37928"/>
    <cellStyle name="Normal 6 12 3" xfId="37929"/>
    <cellStyle name="Normal 6 120" xfId="37930"/>
    <cellStyle name="Normal 6 120 2" xfId="37931"/>
    <cellStyle name="Normal 6 121" xfId="37932"/>
    <cellStyle name="Normal 6 122" xfId="37933"/>
    <cellStyle name="Normal 6 123" xfId="37934"/>
    <cellStyle name="Normal 6 124" xfId="37935"/>
    <cellStyle name="Normal 6 125" xfId="37900"/>
    <cellStyle name="Normal 6 13" xfId="37936"/>
    <cellStyle name="Normal 6 13 2" xfId="37937"/>
    <cellStyle name="Normal 6 13 3" xfId="37938"/>
    <cellStyle name="Normal 6 14" xfId="37939"/>
    <cellStyle name="Normal 6 14 2" xfId="37940"/>
    <cellStyle name="Normal 6 14 3" xfId="37941"/>
    <cellStyle name="Normal 6 15" xfId="37942"/>
    <cellStyle name="Normal 6 15 2" xfId="37943"/>
    <cellStyle name="Normal 6 15 3" xfId="37944"/>
    <cellStyle name="Normal 6 16" xfId="37945"/>
    <cellStyle name="Normal 6 16 2" xfId="37946"/>
    <cellStyle name="Normal 6 16 3" xfId="37947"/>
    <cellStyle name="Normal 6 17" xfId="37948"/>
    <cellStyle name="Normal 6 17 2" xfId="37949"/>
    <cellStyle name="Normal 6 17 3" xfId="37950"/>
    <cellStyle name="Normal 6 18" xfId="37951"/>
    <cellStyle name="Normal 6 18 2" xfId="37952"/>
    <cellStyle name="Normal 6 18 3" xfId="37953"/>
    <cellStyle name="Normal 6 19" xfId="37954"/>
    <cellStyle name="Normal 6 19 2" xfId="37955"/>
    <cellStyle name="Normal 6 19 3" xfId="37956"/>
    <cellStyle name="Normal 6 2" xfId="331"/>
    <cellStyle name="Normal 6 2 10" xfId="37958"/>
    <cellStyle name="Normal 6 2 11" xfId="37959"/>
    <cellStyle name="Normal 6 2 12" xfId="37960"/>
    <cellStyle name="Normal 6 2 12 2" xfId="37961"/>
    <cellStyle name="Normal 6 2 12 2 2" xfId="37962"/>
    <cellStyle name="Normal 6 2 12 2 2 2" xfId="37963"/>
    <cellStyle name="Normal 6 2 12 2 3" xfId="37964"/>
    <cellStyle name="Normal 6 2 12 2 4" xfId="37965"/>
    <cellStyle name="Normal 6 2 12 2 5" xfId="37966"/>
    <cellStyle name="Normal 6 2 12 3" xfId="37967"/>
    <cellStyle name="Normal 6 2 12 3 2" xfId="37968"/>
    <cellStyle name="Normal 6 2 12 4" xfId="37969"/>
    <cellStyle name="Normal 6 2 12 5" xfId="37970"/>
    <cellStyle name="Normal 6 2 13" xfId="37971"/>
    <cellStyle name="Normal 6 2 14" xfId="37972"/>
    <cellStyle name="Normal 6 2 15" xfId="37973"/>
    <cellStyle name="Normal 6 2 16" xfId="37974"/>
    <cellStyle name="Normal 6 2 16 2" xfId="37975"/>
    <cellStyle name="Normal 6 2 17" xfId="37976"/>
    <cellStyle name="Normal 6 2 18" xfId="37977"/>
    <cellStyle name="Normal 6 2 19" xfId="37978"/>
    <cellStyle name="Normal 6 2 2" xfId="37979"/>
    <cellStyle name="Normal 6 2 2 2" xfId="37980"/>
    <cellStyle name="Normal 6 2 2 3" xfId="37981"/>
    <cellStyle name="Normal 6 2 20" xfId="37957"/>
    <cellStyle name="Normal 6 2 3" xfId="37982"/>
    <cellStyle name="Normal 6 2 3 2" xfId="37983"/>
    <cellStyle name="Normal 6 2 3 2 2" xfId="43227"/>
    <cellStyle name="Normal 6 2 3 3" xfId="37984"/>
    <cellStyle name="Normal 6 2 3 3 2" xfId="43228"/>
    <cellStyle name="Normal 6 2 3 4" xfId="43229"/>
    <cellStyle name="Normal 6 2 4" xfId="37985"/>
    <cellStyle name="Normal 6 2 4 10" xfId="37986"/>
    <cellStyle name="Normal 6 2 4 11" xfId="37987"/>
    <cellStyle name="Normal 6 2 4 12" xfId="37988"/>
    <cellStyle name="Normal 6 2 4 13" xfId="37989"/>
    <cellStyle name="Normal 6 2 4 13 2" xfId="37990"/>
    <cellStyle name="Normal 6 2 4 14" xfId="37991"/>
    <cellStyle name="Normal 6 2 4 15" xfId="37992"/>
    <cellStyle name="Normal 6 2 4 16" xfId="37993"/>
    <cellStyle name="Normal 6 2 4 2" xfId="37994"/>
    <cellStyle name="Normal 6 2 4 2 10" xfId="37995"/>
    <cellStyle name="Normal 6 2 4 2 11" xfId="37996"/>
    <cellStyle name="Normal 6 2 4 2 12" xfId="37997"/>
    <cellStyle name="Normal 6 2 4 2 13" xfId="37998"/>
    <cellStyle name="Normal 6 2 4 2 13 2" xfId="37999"/>
    <cellStyle name="Normal 6 2 4 2 14" xfId="38000"/>
    <cellStyle name="Normal 6 2 4 2 15" xfId="38001"/>
    <cellStyle name="Normal 6 2 4 2 16" xfId="38002"/>
    <cellStyle name="Normal 6 2 4 2 2" xfId="38003"/>
    <cellStyle name="Normal 6 2 4 2 2 10" xfId="38004"/>
    <cellStyle name="Normal 6 2 4 2 2 11" xfId="38005"/>
    <cellStyle name="Normal 6 2 4 2 2 12" xfId="38006"/>
    <cellStyle name="Normal 6 2 4 2 2 12 2" xfId="38007"/>
    <cellStyle name="Normal 6 2 4 2 2 13" xfId="38008"/>
    <cellStyle name="Normal 6 2 4 2 2 14" xfId="38009"/>
    <cellStyle name="Normal 6 2 4 2 2 15" xfId="38010"/>
    <cellStyle name="Normal 6 2 4 2 2 2" xfId="38011"/>
    <cellStyle name="Normal 6 2 4 2 2 2 2" xfId="38012"/>
    <cellStyle name="Normal 6 2 4 2 2 2 2 2" xfId="38013"/>
    <cellStyle name="Normal 6 2 4 2 2 2 2 2 2" xfId="38014"/>
    <cellStyle name="Normal 6 2 4 2 2 2 2 2 2 2" xfId="38015"/>
    <cellStyle name="Normal 6 2 4 2 2 2 2 2 2 2 2" xfId="38016"/>
    <cellStyle name="Normal 6 2 4 2 2 2 2 2 2 3" xfId="38017"/>
    <cellStyle name="Normal 6 2 4 2 2 2 2 2 2 4" xfId="38018"/>
    <cellStyle name="Normal 6 2 4 2 2 2 2 2 2 5" xfId="38019"/>
    <cellStyle name="Normal 6 2 4 2 2 2 2 2 3" xfId="38020"/>
    <cellStyle name="Normal 6 2 4 2 2 2 2 2 3 2" xfId="38021"/>
    <cellStyle name="Normal 6 2 4 2 2 2 2 2 4" xfId="38022"/>
    <cellStyle name="Normal 6 2 4 2 2 2 2 2 5" xfId="38023"/>
    <cellStyle name="Normal 6 2 4 2 2 2 2 3" xfId="38024"/>
    <cellStyle name="Normal 6 2 4 2 2 2 2 4" xfId="38025"/>
    <cellStyle name="Normal 6 2 4 2 2 2 2 5" xfId="38026"/>
    <cellStyle name="Normal 6 2 4 2 2 2 2 6" xfId="38027"/>
    <cellStyle name="Normal 6 2 4 2 2 2 2 6 2" xfId="38028"/>
    <cellStyle name="Normal 6 2 4 2 2 2 2 7" xfId="38029"/>
    <cellStyle name="Normal 6 2 4 2 2 2 2 8" xfId="38030"/>
    <cellStyle name="Normal 6 2 4 2 2 2 2 9" xfId="38031"/>
    <cellStyle name="Normal 6 2 4 2 2 2 3" xfId="38032"/>
    <cellStyle name="Normal 6 2 4 2 2 2 3 2" xfId="38033"/>
    <cellStyle name="Normal 6 2 4 2 2 2 3 2 2" xfId="38034"/>
    <cellStyle name="Normal 6 2 4 2 2 2 3 2 2 2" xfId="38035"/>
    <cellStyle name="Normal 6 2 4 2 2 2 3 2 3" xfId="38036"/>
    <cellStyle name="Normal 6 2 4 2 2 2 3 2 4" xfId="38037"/>
    <cellStyle name="Normal 6 2 4 2 2 2 3 2 5" xfId="38038"/>
    <cellStyle name="Normal 6 2 4 2 2 2 3 3" xfId="38039"/>
    <cellStyle name="Normal 6 2 4 2 2 2 3 3 2" xfId="38040"/>
    <cellStyle name="Normal 6 2 4 2 2 2 3 4" xfId="38041"/>
    <cellStyle name="Normal 6 2 4 2 2 2 3 5" xfId="38042"/>
    <cellStyle name="Normal 6 2 4 2 2 2 4" xfId="38043"/>
    <cellStyle name="Normal 6 2 4 2 2 2 5" xfId="38044"/>
    <cellStyle name="Normal 6 2 4 2 2 2 6" xfId="38045"/>
    <cellStyle name="Normal 6 2 4 2 2 2 6 2" xfId="38046"/>
    <cellStyle name="Normal 6 2 4 2 2 2 7" xfId="38047"/>
    <cellStyle name="Normal 6 2 4 2 2 2 8" xfId="38048"/>
    <cellStyle name="Normal 6 2 4 2 2 2 9" xfId="38049"/>
    <cellStyle name="Normal 6 2 4 2 2 3" xfId="38050"/>
    <cellStyle name="Normal 6 2 4 2 2 3 2" xfId="38051"/>
    <cellStyle name="Normal 6 2 4 2 2 3 3" xfId="38052"/>
    <cellStyle name="Normal 6 2 4 2 2 4" xfId="38053"/>
    <cellStyle name="Normal 6 2 4 2 2 4 2" xfId="38054"/>
    <cellStyle name="Normal 6 2 4 2 2 4 3" xfId="38055"/>
    <cellStyle name="Normal 6 2 4 2 2 5" xfId="38056"/>
    <cellStyle name="Normal 6 2 4 2 2 5 2" xfId="38057"/>
    <cellStyle name="Normal 6 2 4 2 2 5 3" xfId="38058"/>
    <cellStyle name="Normal 6 2 4 2 2 6" xfId="38059"/>
    <cellStyle name="Normal 6 2 4 2 2 6 2" xfId="38060"/>
    <cellStyle name="Normal 6 2 4 2 2 6 3" xfId="38061"/>
    <cellStyle name="Normal 6 2 4 2 2 7" xfId="38062"/>
    <cellStyle name="Normal 6 2 4 2 2 7 2" xfId="38063"/>
    <cellStyle name="Normal 6 2 4 2 2 7 3" xfId="38064"/>
    <cellStyle name="Normal 6 2 4 2 2 8" xfId="38065"/>
    <cellStyle name="Normal 6 2 4 2 2 8 2" xfId="38066"/>
    <cellStyle name="Normal 6 2 4 2 2 8 2 2" xfId="38067"/>
    <cellStyle name="Normal 6 2 4 2 2 8 2 2 2" xfId="38068"/>
    <cellStyle name="Normal 6 2 4 2 2 8 2 3" xfId="38069"/>
    <cellStyle name="Normal 6 2 4 2 2 8 2 4" xfId="38070"/>
    <cellStyle name="Normal 6 2 4 2 2 8 2 5" xfId="38071"/>
    <cellStyle name="Normal 6 2 4 2 2 8 3" xfId="38072"/>
    <cellStyle name="Normal 6 2 4 2 2 8 3 2" xfId="38073"/>
    <cellStyle name="Normal 6 2 4 2 2 8 4" xfId="38074"/>
    <cellStyle name="Normal 6 2 4 2 2 8 5" xfId="38075"/>
    <cellStyle name="Normal 6 2 4 2 2 9" xfId="38076"/>
    <cellStyle name="Normal 6 2 4 2 3" xfId="38077"/>
    <cellStyle name="Normal 6 2 4 2 3 2" xfId="38078"/>
    <cellStyle name="Normal 6 2 4 2 3 3" xfId="38079"/>
    <cellStyle name="Normal 6 2 4 2 4" xfId="38080"/>
    <cellStyle name="Normal 6 2 4 2 4 2" xfId="38081"/>
    <cellStyle name="Normal 6 2 4 2 4 2 2" xfId="38082"/>
    <cellStyle name="Normal 6 2 4 2 4 2 2 2" xfId="38083"/>
    <cellStyle name="Normal 6 2 4 2 4 2 2 2 2" xfId="38084"/>
    <cellStyle name="Normal 6 2 4 2 4 2 2 2 2 2" xfId="38085"/>
    <cellStyle name="Normal 6 2 4 2 4 2 2 2 3" xfId="38086"/>
    <cellStyle name="Normal 6 2 4 2 4 2 2 2 4" xfId="38087"/>
    <cellStyle name="Normal 6 2 4 2 4 2 2 2 5" xfId="38088"/>
    <cellStyle name="Normal 6 2 4 2 4 2 2 3" xfId="38089"/>
    <cellStyle name="Normal 6 2 4 2 4 2 2 3 2" xfId="38090"/>
    <cellStyle name="Normal 6 2 4 2 4 2 2 4" xfId="38091"/>
    <cellStyle name="Normal 6 2 4 2 4 2 2 5" xfId="38092"/>
    <cellStyle name="Normal 6 2 4 2 4 2 3" xfId="38093"/>
    <cellStyle name="Normal 6 2 4 2 4 2 4" xfId="38094"/>
    <cellStyle name="Normal 6 2 4 2 4 2 5" xfId="38095"/>
    <cellStyle name="Normal 6 2 4 2 4 2 6" xfId="38096"/>
    <cellStyle name="Normal 6 2 4 2 4 2 6 2" xfId="38097"/>
    <cellStyle name="Normal 6 2 4 2 4 2 7" xfId="38098"/>
    <cellStyle name="Normal 6 2 4 2 4 2 8" xfId="38099"/>
    <cellStyle name="Normal 6 2 4 2 4 2 9" xfId="38100"/>
    <cellStyle name="Normal 6 2 4 2 4 3" xfId="38101"/>
    <cellStyle name="Normal 6 2 4 2 4 3 2" xfId="38102"/>
    <cellStyle name="Normal 6 2 4 2 4 3 2 2" xfId="38103"/>
    <cellStyle name="Normal 6 2 4 2 4 3 2 2 2" xfId="38104"/>
    <cellStyle name="Normal 6 2 4 2 4 3 2 3" xfId="38105"/>
    <cellStyle name="Normal 6 2 4 2 4 3 2 4" xfId="38106"/>
    <cellStyle name="Normal 6 2 4 2 4 3 2 5" xfId="38107"/>
    <cellStyle name="Normal 6 2 4 2 4 3 3" xfId="38108"/>
    <cellStyle name="Normal 6 2 4 2 4 3 3 2" xfId="38109"/>
    <cellStyle name="Normal 6 2 4 2 4 3 4" xfId="38110"/>
    <cellStyle name="Normal 6 2 4 2 4 3 5" xfId="38111"/>
    <cellStyle name="Normal 6 2 4 2 4 4" xfId="38112"/>
    <cellStyle name="Normal 6 2 4 2 4 5" xfId="38113"/>
    <cellStyle name="Normal 6 2 4 2 4 6" xfId="38114"/>
    <cellStyle name="Normal 6 2 4 2 4 6 2" xfId="38115"/>
    <cellStyle name="Normal 6 2 4 2 4 7" xfId="38116"/>
    <cellStyle name="Normal 6 2 4 2 4 8" xfId="38117"/>
    <cellStyle name="Normal 6 2 4 2 4 9" xfId="38118"/>
    <cellStyle name="Normal 6 2 4 2 5" xfId="38119"/>
    <cellStyle name="Normal 6 2 4 2 6" xfId="38120"/>
    <cellStyle name="Normal 6 2 4 2 7" xfId="38121"/>
    <cellStyle name="Normal 6 2 4 2 8" xfId="38122"/>
    <cellStyle name="Normal 6 2 4 2 9" xfId="38123"/>
    <cellStyle name="Normal 6 2 4 2 9 2" xfId="38124"/>
    <cellStyle name="Normal 6 2 4 2 9 2 2" xfId="38125"/>
    <cellStyle name="Normal 6 2 4 2 9 2 2 2" xfId="38126"/>
    <cellStyle name="Normal 6 2 4 2 9 2 3" xfId="38127"/>
    <cellStyle name="Normal 6 2 4 2 9 2 4" xfId="38128"/>
    <cellStyle name="Normal 6 2 4 2 9 2 5" xfId="38129"/>
    <cellStyle name="Normal 6 2 4 2 9 3" xfId="38130"/>
    <cellStyle name="Normal 6 2 4 2 9 3 2" xfId="38131"/>
    <cellStyle name="Normal 6 2 4 2 9 4" xfId="38132"/>
    <cellStyle name="Normal 6 2 4 2 9 5" xfId="38133"/>
    <cellStyle name="Normal 6 2 4 3" xfId="38134"/>
    <cellStyle name="Normal 6 2 4 3 10" xfId="38135"/>
    <cellStyle name="Normal 6 2 4 3 11" xfId="38136"/>
    <cellStyle name="Normal 6 2 4 3 12" xfId="38137"/>
    <cellStyle name="Normal 6 2 4 3 12 2" xfId="38138"/>
    <cellStyle name="Normal 6 2 4 3 13" xfId="38139"/>
    <cellStyle name="Normal 6 2 4 3 14" xfId="38140"/>
    <cellStyle name="Normal 6 2 4 3 15" xfId="38141"/>
    <cellStyle name="Normal 6 2 4 3 2" xfId="38142"/>
    <cellStyle name="Normal 6 2 4 3 2 2" xfId="38143"/>
    <cellStyle name="Normal 6 2 4 3 2 2 2" xfId="38144"/>
    <cellStyle name="Normal 6 2 4 3 2 2 2 2" xfId="38145"/>
    <cellStyle name="Normal 6 2 4 3 2 2 2 2 2" xfId="38146"/>
    <cellStyle name="Normal 6 2 4 3 2 2 2 2 2 2" xfId="38147"/>
    <cellStyle name="Normal 6 2 4 3 2 2 2 2 3" xfId="38148"/>
    <cellStyle name="Normal 6 2 4 3 2 2 2 2 4" xfId="38149"/>
    <cellStyle name="Normal 6 2 4 3 2 2 2 2 5" xfId="38150"/>
    <cellStyle name="Normal 6 2 4 3 2 2 2 3" xfId="38151"/>
    <cellStyle name="Normal 6 2 4 3 2 2 2 3 2" xfId="38152"/>
    <cellStyle name="Normal 6 2 4 3 2 2 2 4" xfId="38153"/>
    <cellStyle name="Normal 6 2 4 3 2 2 2 5" xfId="38154"/>
    <cellStyle name="Normal 6 2 4 3 2 2 3" xfId="38155"/>
    <cellStyle name="Normal 6 2 4 3 2 2 4" xfId="38156"/>
    <cellStyle name="Normal 6 2 4 3 2 2 5" xfId="38157"/>
    <cellStyle name="Normal 6 2 4 3 2 2 6" xfId="38158"/>
    <cellStyle name="Normal 6 2 4 3 2 2 6 2" xfId="38159"/>
    <cellStyle name="Normal 6 2 4 3 2 2 7" xfId="38160"/>
    <cellStyle name="Normal 6 2 4 3 2 2 8" xfId="38161"/>
    <cellStyle name="Normal 6 2 4 3 2 2 9" xfId="38162"/>
    <cellStyle name="Normal 6 2 4 3 2 3" xfId="38163"/>
    <cellStyle name="Normal 6 2 4 3 2 3 2" xfId="38164"/>
    <cellStyle name="Normal 6 2 4 3 2 3 2 2" xfId="38165"/>
    <cellStyle name="Normal 6 2 4 3 2 3 2 2 2" xfId="38166"/>
    <cellStyle name="Normal 6 2 4 3 2 3 2 3" xfId="38167"/>
    <cellStyle name="Normal 6 2 4 3 2 3 2 4" xfId="38168"/>
    <cellStyle name="Normal 6 2 4 3 2 3 2 5" xfId="38169"/>
    <cellStyle name="Normal 6 2 4 3 2 3 3" xfId="38170"/>
    <cellStyle name="Normal 6 2 4 3 2 3 3 2" xfId="38171"/>
    <cellStyle name="Normal 6 2 4 3 2 3 4" xfId="38172"/>
    <cellStyle name="Normal 6 2 4 3 2 3 5" xfId="38173"/>
    <cellStyle name="Normal 6 2 4 3 2 4" xfId="38174"/>
    <cellStyle name="Normal 6 2 4 3 2 5" xfId="38175"/>
    <cellStyle name="Normal 6 2 4 3 2 6" xfId="38176"/>
    <cellStyle name="Normal 6 2 4 3 2 6 2" xfId="38177"/>
    <cellStyle name="Normal 6 2 4 3 2 7" xfId="38178"/>
    <cellStyle name="Normal 6 2 4 3 2 8" xfId="38179"/>
    <cellStyle name="Normal 6 2 4 3 2 9" xfId="38180"/>
    <cellStyle name="Normal 6 2 4 3 3" xfId="38181"/>
    <cellStyle name="Normal 6 2 4 3 4" xfId="38182"/>
    <cellStyle name="Normal 6 2 4 3 5" xfId="38183"/>
    <cellStyle name="Normal 6 2 4 3 6" xfId="38184"/>
    <cellStyle name="Normal 6 2 4 3 7" xfId="38185"/>
    <cellStyle name="Normal 6 2 4 3 8" xfId="38186"/>
    <cellStyle name="Normal 6 2 4 3 8 2" xfId="38187"/>
    <cellStyle name="Normal 6 2 4 3 8 2 2" xfId="38188"/>
    <cellStyle name="Normal 6 2 4 3 8 2 2 2" xfId="38189"/>
    <cellStyle name="Normal 6 2 4 3 8 2 3" xfId="38190"/>
    <cellStyle name="Normal 6 2 4 3 8 2 4" xfId="38191"/>
    <cellStyle name="Normal 6 2 4 3 8 2 5" xfId="38192"/>
    <cellStyle name="Normal 6 2 4 3 8 3" xfId="38193"/>
    <cellStyle name="Normal 6 2 4 3 8 3 2" xfId="38194"/>
    <cellStyle name="Normal 6 2 4 3 8 4" xfId="38195"/>
    <cellStyle name="Normal 6 2 4 3 8 5" xfId="38196"/>
    <cellStyle name="Normal 6 2 4 3 9" xfId="38197"/>
    <cellStyle name="Normal 6 2 4 4" xfId="38198"/>
    <cellStyle name="Normal 6 2 4 4 2" xfId="38199"/>
    <cellStyle name="Normal 6 2 4 4 2 2" xfId="38200"/>
    <cellStyle name="Normal 6 2 4 4 2 2 2" xfId="38201"/>
    <cellStyle name="Normal 6 2 4 4 2 2 2 2" xfId="38202"/>
    <cellStyle name="Normal 6 2 4 4 2 2 2 2 2" xfId="38203"/>
    <cellStyle name="Normal 6 2 4 4 2 2 2 3" xfId="38204"/>
    <cellStyle name="Normal 6 2 4 4 2 2 2 4" xfId="38205"/>
    <cellStyle name="Normal 6 2 4 4 2 2 2 5" xfId="38206"/>
    <cellStyle name="Normal 6 2 4 4 2 2 3" xfId="38207"/>
    <cellStyle name="Normal 6 2 4 4 2 2 3 2" xfId="38208"/>
    <cellStyle name="Normal 6 2 4 4 2 2 4" xfId="38209"/>
    <cellStyle name="Normal 6 2 4 4 2 2 5" xfId="38210"/>
    <cellStyle name="Normal 6 2 4 4 2 3" xfId="38211"/>
    <cellStyle name="Normal 6 2 4 4 2 4" xfId="38212"/>
    <cellStyle name="Normal 6 2 4 4 2 5" xfId="38213"/>
    <cellStyle name="Normal 6 2 4 4 2 6" xfId="38214"/>
    <cellStyle name="Normal 6 2 4 4 2 6 2" xfId="38215"/>
    <cellStyle name="Normal 6 2 4 4 2 7" xfId="38216"/>
    <cellStyle name="Normal 6 2 4 4 2 8" xfId="38217"/>
    <cellStyle name="Normal 6 2 4 4 2 9" xfId="38218"/>
    <cellStyle name="Normal 6 2 4 4 3" xfId="38219"/>
    <cellStyle name="Normal 6 2 4 4 3 2" xfId="38220"/>
    <cellStyle name="Normal 6 2 4 4 3 2 2" xfId="38221"/>
    <cellStyle name="Normal 6 2 4 4 3 2 2 2" xfId="38222"/>
    <cellStyle name="Normal 6 2 4 4 3 2 3" xfId="38223"/>
    <cellStyle name="Normal 6 2 4 4 3 2 4" xfId="38224"/>
    <cellStyle name="Normal 6 2 4 4 3 2 5" xfId="38225"/>
    <cellStyle name="Normal 6 2 4 4 3 3" xfId="38226"/>
    <cellStyle name="Normal 6 2 4 4 3 3 2" xfId="38227"/>
    <cellStyle name="Normal 6 2 4 4 3 4" xfId="38228"/>
    <cellStyle name="Normal 6 2 4 4 3 5" xfId="38229"/>
    <cellStyle name="Normal 6 2 4 4 4" xfId="38230"/>
    <cellStyle name="Normal 6 2 4 4 5" xfId="38231"/>
    <cellStyle name="Normal 6 2 4 4 6" xfId="38232"/>
    <cellStyle name="Normal 6 2 4 4 6 2" xfId="38233"/>
    <cellStyle name="Normal 6 2 4 4 7" xfId="38234"/>
    <cellStyle name="Normal 6 2 4 4 8" xfId="38235"/>
    <cellStyle name="Normal 6 2 4 4 9" xfId="38236"/>
    <cellStyle name="Normal 6 2 4 5" xfId="38237"/>
    <cellStyle name="Normal 6 2 4 5 2" xfId="38238"/>
    <cellStyle name="Normal 6 2 4 5 3" xfId="38239"/>
    <cellStyle name="Normal 6 2 4 6" xfId="38240"/>
    <cellStyle name="Normal 6 2 4 6 2" xfId="38241"/>
    <cellStyle name="Normal 6 2 4 6 3" xfId="38242"/>
    <cellStyle name="Normal 6 2 4 7" xfId="38243"/>
    <cellStyle name="Normal 6 2 4 7 2" xfId="38244"/>
    <cellStyle name="Normal 6 2 4 7 3" xfId="38245"/>
    <cellStyle name="Normal 6 2 4 8" xfId="38246"/>
    <cellStyle name="Normal 6 2 4 8 2" xfId="38247"/>
    <cellStyle name="Normal 6 2 4 8 3" xfId="38248"/>
    <cellStyle name="Normal 6 2 4 9" xfId="38249"/>
    <cellStyle name="Normal 6 2 4 9 2" xfId="38250"/>
    <cellStyle name="Normal 6 2 4 9 2 2" xfId="38251"/>
    <cellStyle name="Normal 6 2 4 9 2 2 2" xfId="38252"/>
    <cellStyle name="Normal 6 2 4 9 2 3" xfId="38253"/>
    <cellStyle name="Normal 6 2 4 9 2 4" xfId="38254"/>
    <cellStyle name="Normal 6 2 4 9 2 5" xfId="38255"/>
    <cellStyle name="Normal 6 2 4 9 3" xfId="38256"/>
    <cellStyle name="Normal 6 2 4 9 3 2" xfId="38257"/>
    <cellStyle name="Normal 6 2 4 9 4" xfId="38258"/>
    <cellStyle name="Normal 6 2 4 9 5" xfId="38259"/>
    <cellStyle name="Normal 6 2 5" xfId="38260"/>
    <cellStyle name="Normal 6 2 5 10" xfId="38261"/>
    <cellStyle name="Normal 6 2 5 11" xfId="38262"/>
    <cellStyle name="Normal 6 2 5 12" xfId="38263"/>
    <cellStyle name="Normal 6 2 5 12 2" xfId="38264"/>
    <cellStyle name="Normal 6 2 5 13" xfId="38265"/>
    <cellStyle name="Normal 6 2 5 14" xfId="38266"/>
    <cellStyle name="Normal 6 2 5 15" xfId="38267"/>
    <cellStyle name="Normal 6 2 5 2" xfId="38268"/>
    <cellStyle name="Normal 6 2 5 2 2" xfId="38269"/>
    <cellStyle name="Normal 6 2 5 2 2 2" xfId="38270"/>
    <cellStyle name="Normal 6 2 5 2 2 2 2" xfId="38271"/>
    <cellStyle name="Normal 6 2 5 2 2 2 2 2" xfId="38272"/>
    <cellStyle name="Normal 6 2 5 2 2 2 2 2 2" xfId="38273"/>
    <cellStyle name="Normal 6 2 5 2 2 2 2 3" xfId="38274"/>
    <cellStyle name="Normal 6 2 5 2 2 2 2 4" xfId="38275"/>
    <cellStyle name="Normal 6 2 5 2 2 2 2 5" xfId="38276"/>
    <cellStyle name="Normal 6 2 5 2 2 2 3" xfId="38277"/>
    <cellStyle name="Normal 6 2 5 2 2 2 3 2" xfId="38278"/>
    <cellStyle name="Normal 6 2 5 2 2 2 4" xfId="38279"/>
    <cellStyle name="Normal 6 2 5 2 2 2 5" xfId="38280"/>
    <cellStyle name="Normal 6 2 5 2 2 3" xfId="38281"/>
    <cellStyle name="Normal 6 2 5 2 2 4" xfId="38282"/>
    <cellStyle name="Normal 6 2 5 2 2 5" xfId="38283"/>
    <cellStyle name="Normal 6 2 5 2 2 6" xfId="38284"/>
    <cellStyle name="Normal 6 2 5 2 2 6 2" xfId="38285"/>
    <cellStyle name="Normal 6 2 5 2 2 7" xfId="38286"/>
    <cellStyle name="Normal 6 2 5 2 2 8" xfId="38287"/>
    <cellStyle name="Normal 6 2 5 2 2 9" xfId="38288"/>
    <cellStyle name="Normal 6 2 5 2 3" xfId="38289"/>
    <cellStyle name="Normal 6 2 5 2 3 2" xfId="38290"/>
    <cellStyle name="Normal 6 2 5 2 3 2 2" xfId="38291"/>
    <cellStyle name="Normal 6 2 5 2 3 2 2 2" xfId="38292"/>
    <cellStyle name="Normal 6 2 5 2 3 2 3" xfId="38293"/>
    <cellStyle name="Normal 6 2 5 2 3 2 4" xfId="38294"/>
    <cellStyle name="Normal 6 2 5 2 3 2 5" xfId="38295"/>
    <cellStyle name="Normal 6 2 5 2 3 3" xfId="38296"/>
    <cellStyle name="Normal 6 2 5 2 3 3 2" xfId="38297"/>
    <cellStyle name="Normal 6 2 5 2 3 4" xfId="38298"/>
    <cellStyle name="Normal 6 2 5 2 3 5" xfId="38299"/>
    <cellStyle name="Normal 6 2 5 2 4" xfId="38300"/>
    <cellStyle name="Normal 6 2 5 2 5" xfId="38301"/>
    <cellStyle name="Normal 6 2 5 2 6" xfId="38302"/>
    <cellStyle name="Normal 6 2 5 2 6 2" xfId="38303"/>
    <cellStyle name="Normal 6 2 5 2 7" xfId="38304"/>
    <cellStyle name="Normal 6 2 5 2 8" xfId="38305"/>
    <cellStyle name="Normal 6 2 5 2 9" xfId="38306"/>
    <cellStyle name="Normal 6 2 5 3" xfId="38307"/>
    <cellStyle name="Normal 6 2 5 3 2" xfId="38308"/>
    <cellStyle name="Normal 6 2 5 3 3" xfId="38309"/>
    <cellStyle name="Normal 6 2 5 4" xfId="38310"/>
    <cellStyle name="Normal 6 2 5 4 2" xfId="38311"/>
    <cellStyle name="Normal 6 2 5 4 3" xfId="38312"/>
    <cellStyle name="Normal 6 2 5 5" xfId="38313"/>
    <cellStyle name="Normal 6 2 5 5 2" xfId="38314"/>
    <cellStyle name="Normal 6 2 5 5 3" xfId="38315"/>
    <cellStyle name="Normal 6 2 5 6" xfId="38316"/>
    <cellStyle name="Normal 6 2 5 6 2" xfId="38317"/>
    <cellStyle name="Normal 6 2 5 6 3" xfId="38318"/>
    <cellStyle name="Normal 6 2 5 7" xfId="38319"/>
    <cellStyle name="Normal 6 2 5 7 2" xfId="38320"/>
    <cellStyle name="Normal 6 2 5 7 3" xfId="38321"/>
    <cellStyle name="Normal 6 2 5 8" xfId="38322"/>
    <cellStyle name="Normal 6 2 5 8 2" xfId="38323"/>
    <cellStyle name="Normal 6 2 5 8 2 2" xfId="38324"/>
    <cellStyle name="Normal 6 2 5 8 2 2 2" xfId="38325"/>
    <cellStyle name="Normal 6 2 5 8 2 3" xfId="38326"/>
    <cellStyle name="Normal 6 2 5 8 2 4" xfId="38327"/>
    <cellStyle name="Normal 6 2 5 8 2 5" xfId="38328"/>
    <cellStyle name="Normal 6 2 5 8 3" xfId="38329"/>
    <cellStyle name="Normal 6 2 5 8 3 2" xfId="38330"/>
    <cellStyle name="Normal 6 2 5 8 4" xfId="38331"/>
    <cellStyle name="Normal 6 2 5 8 5" xfId="38332"/>
    <cellStyle name="Normal 6 2 5 9" xfId="38333"/>
    <cellStyle name="Normal 6 2 6" xfId="38334"/>
    <cellStyle name="Normal 6 2 6 2" xfId="38335"/>
    <cellStyle name="Normal 6 2 6 3" xfId="38336"/>
    <cellStyle name="Normal 6 2 7" xfId="38337"/>
    <cellStyle name="Normal 6 2 7 2" xfId="38338"/>
    <cellStyle name="Normal 6 2 7 2 2" xfId="38339"/>
    <cellStyle name="Normal 6 2 7 2 2 2" xfId="38340"/>
    <cellStyle name="Normal 6 2 7 2 2 2 2" xfId="38341"/>
    <cellStyle name="Normal 6 2 7 2 2 2 2 2" xfId="38342"/>
    <cellStyle name="Normal 6 2 7 2 2 2 3" xfId="38343"/>
    <cellStyle name="Normal 6 2 7 2 2 2 4" xfId="38344"/>
    <cellStyle name="Normal 6 2 7 2 2 2 5" xfId="38345"/>
    <cellStyle name="Normal 6 2 7 2 2 3" xfId="38346"/>
    <cellStyle name="Normal 6 2 7 2 2 3 2" xfId="38347"/>
    <cellStyle name="Normal 6 2 7 2 2 4" xfId="38348"/>
    <cellStyle name="Normal 6 2 7 2 2 5" xfId="38349"/>
    <cellStyle name="Normal 6 2 7 2 3" xfId="38350"/>
    <cellStyle name="Normal 6 2 7 2 4" xfId="38351"/>
    <cellStyle name="Normal 6 2 7 2 5" xfId="38352"/>
    <cellStyle name="Normal 6 2 7 2 6" xfId="38353"/>
    <cellStyle name="Normal 6 2 7 2 6 2" xfId="38354"/>
    <cellStyle name="Normal 6 2 7 2 7" xfId="38355"/>
    <cellStyle name="Normal 6 2 7 2 8" xfId="38356"/>
    <cellStyle name="Normal 6 2 7 2 9" xfId="38357"/>
    <cellStyle name="Normal 6 2 7 3" xfId="38358"/>
    <cellStyle name="Normal 6 2 7 3 2" xfId="38359"/>
    <cellStyle name="Normal 6 2 7 3 2 2" xfId="38360"/>
    <cellStyle name="Normal 6 2 7 3 2 2 2" xfId="38361"/>
    <cellStyle name="Normal 6 2 7 3 2 3" xfId="38362"/>
    <cellStyle name="Normal 6 2 7 3 2 4" xfId="38363"/>
    <cellStyle name="Normal 6 2 7 3 2 5" xfId="38364"/>
    <cellStyle name="Normal 6 2 7 3 3" xfId="38365"/>
    <cellStyle name="Normal 6 2 7 3 3 2" xfId="38366"/>
    <cellStyle name="Normal 6 2 7 3 4" xfId="38367"/>
    <cellStyle name="Normal 6 2 7 3 5" xfId="38368"/>
    <cellStyle name="Normal 6 2 7 4" xfId="38369"/>
    <cellStyle name="Normal 6 2 7 5" xfId="38370"/>
    <cellStyle name="Normal 6 2 7 6" xfId="38371"/>
    <cellStyle name="Normal 6 2 7 6 2" xfId="38372"/>
    <cellStyle name="Normal 6 2 7 7" xfId="38373"/>
    <cellStyle name="Normal 6 2 7 8" xfId="38374"/>
    <cellStyle name="Normal 6 2 7 9" xfId="38375"/>
    <cellStyle name="Normal 6 2 8" xfId="38376"/>
    <cellStyle name="Normal 6 2 9" xfId="38377"/>
    <cellStyle name="Normal 6 20" xfId="38378"/>
    <cellStyle name="Normal 6 20 2" xfId="38379"/>
    <cellStyle name="Normal 6 20 3" xfId="38380"/>
    <cellStyle name="Normal 6 21" xfId="38381"/>
    <cellStyle name="Normal 6 21 2" xfId="38382"/>
    <cellStyle name="Normal 6 21 3" xfId="38383"/>
    <cellStyle name="Normal 6 22" xfId="38384"/>
    <cellStyle name="Normal 6 22 2" xfId="38385"/>
    <cellStyle name="Normal 6 22 3" xfId="38386"/>
    <cellStyle name="Normal 6 23" xfId="38387"/>
    <cellStyle name="Normal 6 23 2" xfId="38388"/>
    <cellStyle name="Normal 6 23 3" xfId="38389"/>
    <cellStyle name="Normal 6 24" xfId="38390"/>
    <cellStyle name="Normal 6 24 2" xfId="38391"/>
    <cellStyle name="Normal 6 24 3" xfId="38392"/>
    <cellStyle name="Normal 6 25" xfId="38393"/>
    <cellStyle name="Normal 6 25 2" xfId="38394"/>
    <cellStyle name="Normal 6 25 3" xfId="38395"/>
    <cellStyle name="Normal 6 26" xfId="38396"/>
    <cellStyle name="Normal 6 26 2" xfId="38397"/>
    <cellStyle name="Normal 6 26 3" xfId="38398"/>
    <cellStyle name="Normal 6 27" xfId="38399"/>
    <cellStyle name="Normal 6 27 2" xfId="38400"/>
    <cellStyle name="Normal 6 27 3" xfId="38401"/>
    <cellStyle name="Normal 6 28" xfId="38402"/>
    <cellStyle name="Normal 6 28 2" xfId="38403"/>
    <cellStyle name="Normal 6 28 3" xfId="38404"/>
    <cellStyle name="Normal 6 29" xfId="38405"/>
    <cellStyle name="Normal 6 29 2" xfId="38406"/>
    <cellStyle name="Normal 6 29 3" xfId="38407"/>
    <cellStyle name="Normal 6 3" xfId="332"/>
    <cellStyle name="Normal 6 3 2" xfId="38409"/>
    <cellStyle name="Normal 6 3 2 2" xfId="38410"/>
    <cellStyle name="Normal 6 3 2 3" xfId="38411"/>
    <cellStyle name="Normal 6 3 3" xfId="38412"/>
    <cellStyle name="Normal 6 3 3 2" xfId="38413"/>
    <cellStyle name="Normal 6 3 3 3" xfId="38414"/>
    <cellStyle name="Normal 6 3 4" xfId="38415"/>
    <cellStyle name="Normal 6 3 5" xfId="38416"/>
    <cellStyle name="Normal 6 3 6" xfId="38408"/>
    <cellStyle name="Normal 6 30" xfId="38417"/>
    <cellStyle name="Normal 6 30 2" xfId="38418"/>
    <cellStyle name="Normal 6 30 3" xfId="38419"/>
    <cellStyle name="Normal 6 31" xfId="38420"/>
    <cellStyle name="Normal 6 31 2" xfId="38421"/>
    <cellStyle name="Normal 6 31 3" xfId="38422"/>
    <cellStyle name="Normal 6 32" xfId="38423"/>
    <cellStyle name="Normal 6 32 2" xfId="38424"/>
    <cellStyle name="Normal 6 32 3" xfId="38425"/>
    <cellStyle name="Normal 6 33" xfId="38426"/>
    <cellStyle name="Normal 6 33 2" xfId="38427"/>
    <cellStyle name="Normal 6 33 3" xfId="38428"/>
    <cellStyle name="Normal 6 34" xfId="38429"/>
    <cellStyle name="Normal 6 34 2" xfId="38430"/>
    <cellStyle name="Normal 6 34 3" xfId="38431"/>
    <cellStyle name="Normal 6 35" xfId="38432"/>
    <cellStyle name="Normal 6 35 2" xfId="38433"/>
    <cellStyle name="Normal 6 35 3" xfId="38434"/>
    <cellStyle name="Normal 6 36" xfId="38435"/>
    <cellStyle name="Normal 6 36 2" xfId="38436"/>
    <cellStyle name="Normal 6 36 3" xfId="38437"/>
    <cellStyle name="Normal 6 37" xfId="38438"/>
    <cellStyle name="Normal 6 38" xfId="38439"/>
    <cellStyle name="Normal 6 38 2" xfId="38440"/>
    <cellStyle name="Normal 6 39" xfId="38441"/>
    <cellStyle name="Normal 6 39 2" xfId="38442"/>
    <cellStyle name="Normal 6 39 3" xfId="38443"/>
    <cellStyle name="Normal 6 4" xfId="333"/>
    <cellStyle name="Normal 6 4 2" xfId="38444"/>
    <cellStyle name="Normal 6 4 2 2" xfId="38445"/>
    <cellStyle name="Normal 6 4 2 2 2" xfId="43230"/>
    <cellStyle name="Normal 6 4 2 3" xfId="38446"/>
    <cellStyle name="Normal 6 4 2 3 2" xfId="43231"/>
    <cellStyle name="Normal 6 4 2 4" xfId="43232"/>
    <cellStyle name="Normal 6 4 3" xfId="38447"/>
    <cellStyle name="Normal 6 4 3 2" xfId="43233"/>
    <cellStyle name="Normal 6 4 4" xfId="38448"/>
    <cellStyle name="Normal 6 4 4 2" xfId="43234"/>
    <cellStyle name="Normal 6 4 5" xfId="43235"/>
    <cellStyle name="Normal 6 40" xfId="38449"/>
    <cellStyle name="Normal 6 40 2" xfId="38450"/>
    <cellStyle name="Normal 6 40 3" xfId="38451"/>
    <cellStyle name="Normal 6 41" xfId="38452"/>
    <cellStyle name="Normal 6 41 2" xfId="38453"/>
    <cellStyle name="Normal 6 41 3" xfId="38454"/>
    <cellStyle name="Normal 6 42" xfId="38455"/>
    <cellStyle name="Normal 6 42 2" xfId="38456"/>
    <cellStyle name="Normal 6 42 3" xfId="38457"/>
    <cellStyle name="Normal 6 43" xfId="38458"/>
    <cellStyle name="Normal 6 43 2" xfId="38459"/>
    <cellStyle name="Normal 6 43 3" xfId="38460"/>
    <cellStyle name="Normal 6 44" xfId="38461"/>
    <cellStyle name="Normal 6 44 2" xfId="38462"/>
    <cellStyle name="Normal 6 44 3" xfId="38463"/>
    <cellStyle name="Normal 6 45" xfId="38464"/>
    <cellStyle name="Normal 6 45 2" xfId="38465"/>
    <cellStyle name="Normal 6 45 3" xfId="38466"/>
    <cellStyle name="Normal 6 46" xfId="38467"/>
    <cellStyle name="Normal 6 46 2" xfId="38468"/>
    <cellStyle name="Normal 6 46 3" xfId="38469"/>
    <cellStyle name="Normal 6 47" xfId="38470"/>
    <cellStyle name="Normal 6 47 2" xfId="38471"/>
    <cellStyle name="Normal 6 47 3" xfId="38472"/>
    <cellStyle name="Normal 6 48" xfId="38473"/>
    <cellStyle name="Normal 6 48 2" xfId="38474"/>
    <cellStyle name="Normal 6 48 3" xfId="38475"/>
    <cellStyle name="Normal 6 49" xfId="38476"/>
    <cellStyle name="Normal 6 49 2" xfId="38477"/>
    <cellStyle name="Normal 6 49 3" xfId="38478"/>
    <cellStyle name="Normal 6 5" xfId="38479"/>
    <cellStyle name="Normal 6 5 2" xfId="38480"/>
    <cellStyle name="Normal 6 5 3" xfId="38481"/>
    <cellStyle name="Normal 6 50" xfId="38482"/>
    <cellStyle name="Normal 6 50 2" xfId="38483"/>
    <cellStyle name="Normal 6 50 3" xfId="38484"/>
    <cellStyle name="Normal 6 51" xfId="38485"/>
    <cellStyle name="Normal 6 51 2" xfId="38486"/>
    <cellStyle name="Normal 6 51 3" xfId="38487"/>
    <cellStyle name="Normal 6 52" xfId="38488"/>
    <cellStyle name="Normal 6 52 2" xfId="38489"/>
    <cellStyle name="Normal 6 52 3" xfId="38490"/>
    <cellStyle name="Normal 6 53" xfId="38491"/>
    <cellStyle name="Normal 6 53 2" xfId="38492"/>
    <cellStyle name="Normal 6 53 3" xfId="38493"/>
    <cellStyle name="Normal 6 54" xfId="38494"/>
    <cellStyle name="Normal 6 54 2" xfId="38495"/>
    <cellStyle name="Normal 6 54 3" xfId="38496"/>
    <cellStyle name="Normal 6 55" xfId="38497"/>
    <cellStyle name="Normal 6 55 2" xfId="38498"/>
    <cellStyle name="Normal 6 55 3" xfId="38499"/>
    <cellStyle name="Normal 6 56" xfId="38500"/>
    <cellStyle name="Normal 6 56 2" xfId="38501"/>
    <cellStyle name="Normal 6 56 3" xfId="38502"/>
    <cellStyle name="Normal 6 57" xfId="38503"/>
    <cellStyle name="Normal 6 57 2" xfId="38504"/>
    <cellStyle name="Normal 6 57 3" xfId="38505"/>
    <cellStyle name="Normal 6 58" xfId="38506"/>
    <cellStyle name="Normal 6 58 2" xfId="38507"/>
    <cellStyle name="Normal 6 58 3" xfId="38508"/>
    <cellStyle name="Normal 6 59" xfId="38509"/>
    <cellStyle name="Normal 6 59 2" xfId="38510"/>
    <cellStyle name="Normal 6 59 3" xfId="38511"/>
    <cellStyle name="Normal 6 6" xfId="38512"/>
    <cellStyle name="Normal 6 6 2" xfId="38513"/>
    <cellStyle name="Normal 6 6 3" xfId="38514"/>
    <cellStyle name="Normal 6 60" xfId="38515"/>
    <cellStyle name="Normal 6 60 2" xfId="38516"/>
    <cellStyle name="Normal 6 60 3" xfId="38517"/>
    <cellStyle name="Normal 6 61" xfId="38518"/>
    <cellStyle name="Normal 6 61 2" xfId="38519"/>
    <cellStyle name="Normal 6 61 3" xfId="38520"/>
    <cellStyle name="Normal 6 62" xfId="38521"/>
    <cellStyle name="Normal 6 62 2" xfId="38522"/>
    <cellStyle name="Normal 6 62 3" xfId="38523"/>
    <cellStyle name="Normal 6 63" xfId="38524"/>
    <cellStyle name="Normal 6 63 2" xfId="38525"/>
    <cellStyle name="Normal 6 63 3" xfId="38526"/>
    <cellStyle name="Normal 6 64" xfId="38527"/>
    <cellStyle name="Normal 6 64 2" xfId="38528"/>
    <cellStyle name="Normal 6 64 3" xfId="38529"/>
    <cellStyle name="Normal 6 65" xfId="38530"/>
    <cellStyle name="Normal 6 65 2" xfId="38531"/>
    <cellStyle name="Normal 6 65 3" xfId="38532"/>
    <cellStyle name="Normal 6 66" xfId="38533"/>
    <cellStyle name="Normal 6 66 2" xfId="38534"/>
    <cellStyle name="Normal 6 66 3" xfId="38535"/>
    <cellStyle name="Normal 6 67" xfId="38536"/>
    <cellStyle name="Normal 6 67 2" xfId="38537"/>
    <cellStyle name="Normal 6 67 3" xfId="38538"/>
    <cellStyle name="Normal 6 68" xfId="38539"/>
    <cellStyle name="Normal 6 68 2" xfId="38540"/>
    <cellStyle name="Normal 6 68 3" xfId="38541"/>
    <cellStyle name="Normal 6 69" xfId="38542"/>
    <cellStyle name="Normal 6 69 2" xfId="38543"/>
    <cellStyle name="Normal 6 69 3" xfId="38544"/>
    <cellStyle name="Normal 6 7" xfId="38545"/>
    <cellStyle name="Normal 6 7 2" xfId="38546"/>
    <cellStyle name="Normal 6 7 3" xfId="38547"/>
    <cellStyle name="Normal 6 70" xfId="38548"/>
    <cellStyle name="Normal 6 70 2" xfId="38549"/>
    <cellStyle name="Normal 6 70 3" xfId="38550"/>
    <cellStyle name="Normal 6 71" xfId="38551"/>
    <cellStyle name="Normal 6 71 10" xfId="38552"/>
    <cellStyle name="Normal 6 71 11" xfId="38553"/>
    <cellStyle name="Normal 6 71 12" xfId="38554"/>
    <cellStyle name="Normal 6 71 13" xfId="38555"/>
    <cellStyle name="Normal 6 71 13 2" xfId="38556"/>
    <cellStyle name="Normal 6 71 14" xfId="38557"/>
    <cellStyle name="Normal 6 71 15" xfId="38558"/>
    <cellStyle name="Normal 6 71 16" xfId="38559"/>
    <cellStyle name="Normal 6 71 2" xfId="38560"/>
    <cellStyle name="Normal 6 71 2 10" xfId="38561"/>
    <cellStyle name="Normal 6 71 2 11" xfId="38562"/>
    <cellStyle name="Normal 6 71 2 12" xfId="38563"/>
    <cellStyle name="Normal 6 71 2 13" xfId="38564"/>
    <cellStyle name="Normal 6 71 2 13 2" xfId="38565"/>
    <cellStyle name="Normal 6 71 2 14" xfId="38566"/>
    <cellStyle name="Normal 6 71 2 15" xfId="38567"/>
    <cellStyle name="Normal 6 71 2 16" xfId="38568"/>
    <cellStyle name="Normal 6 71 2 2" xfId="38569"/>
    <cellStyle name="Normal 6 71 2 2 10" xfId="38570"/>
    <cellStyle name="Normal 6 71 2 2 11" xfId="38571"/>
    <cellStyle name="Normal 6 71 2 2 12" xfId="38572"/>
    <cellStyle name="Normal 6 71 2 2 12 2" xfId="38573"/>
    <cellStyle name="Normal 6 71 2 2 13" xfId="38574"/>
    <cellStyle name="Normal 6 71 2 2 14" xfId="38575"/>
    <cellStyle name="Normal 6 71 2 2 15" xfId="38576"/>
    <cellStyle name="Normal 6 71 2 2 2" xfId="38577"/>
    <cellStyle name="Normal 6 71 2 2 2 2" xfId="38578"/>
    <cellStyle name="Normal 6 71 2 2 2 2 2" xfId="38579"/>
    <cellStyle name="Normal 6 71 2 2 2 2 2 2" xfId="38580"/>
    <cellStyle name="Normal 6 71 2 2 2 2 2 2 2" xfId="38581"/>
    <cellStyle name="Normal 6 71 2 2 2 2 2 2 2 2" xfId="38582"/>
    <cellStyle name="Normal 6 71 2 2 2 2 2 2 3" xfId="38583"/>
    <cellStyle name="Normal 6 71 2 2 2 2 2 2 4" xfId="38584"/>
    <cellStyle name="Normal 6 71 2 2 2 2 2 2 5" xfId="38585"/>
    <cellStyle name="Normal 6 71 2 2 2 2 2 3" xfId="38586"/>
    <cellStyle name="Normal 6 71 2 2 2 2 2 3 2" xfId="38587"/>
    <cellStyle name="Normal 6 71 2 2 2 2 2 4" xfId="38588"/>
    <cellStyle name="Normal 6 71 2 2 2 2 2 5" xfId="38589"/>
    <cellStyle name="Normal 6 71 2 2 2 2 3" xfId="38590"/>
    <cellStyle name="Normal 6 71 2 2 2 2 4" xfId="38591"/>
    <cellStyle name="Normal 6 71 2 2 2 2 5" xfId="38592"/>
    <cellStyle name="Normal 6 71 2 2 2 2 6" xfId="38593"/>
    <cellStyle name="Normal 6 71 2 2 2 2 6 2" xfId="38594"/>
    <cellStyle name="Normal 6 71 2 2 2 2 7" xfId="38595"/>
    <cellStyle name="Normal 6 71 2 2 2 2 8" xfId="38596"/>
    <cellStyle name="Normal 6 71 2 2 2 2 9" xfId="38597"/>
    <cellStyle name="Normal 6 71 2 2 2 3" xfId="38598"/>
    <cellStyle name="Normal 6 71 2 2 2 3 2" xfId="38599"/>
    <cellStyle name="Normal 6 71 2 2 2 3 2 2" xfId="38600"/>
    <cellStyle name="Normal 6 71 2 2 2 3 2 2 2" xfId="38601"/>
    <cellStyle name="Normal 6 71 2 2 2 3 2 3" xfId="38602"/>
    <cellStyle name="Normal 6 71 2 2 2 3 2 4" xfId="38603"/>
    <cellStyle name="Normal 6 71 2 2 2 3 2 5" xfId="38604"/>
    <cellStyle name="Normal 6 71 2 2 2 3 3" xfId="38605"/>
    <cellStyle name="Normal 6 71 2 2 2 3 3 2" xfId="38606"/>
    <cellStyle name="Normal 6 71 2 2 2 3 4" xfId="38607"/>
    <cellStyle name="Normal 6 71 2 2 2 3 5" xfId="38608"/>
    <cellStyle name="Normal 6 71 2 2 2 4" xfId="38609"/>
    <cellStyle name="Normal 6 71 2 2 2 5" xfId="38610"/>
    <cellStyle name="Normal 6 71 2 2 2 6" xfId="38611"/>
    <cellStyle name="Normal 6 71 2 2 2 6 2" xfId="38612"/>
    <cellStyle name="Normal 6 71 2 2 2 7" xfId="38613"/>
    <cellStyle name="Normal 6 71 2 2 2 8" xfId="38614"/>
    <cellStyle name="Normal 6 71 2 2 2 9" xfId="38615"/>
    <cellStyle name="Normal 6 71 2 2 3" xfId="38616"/>
    <cellStyle name="Normal 6 71 2 2 4" xfId="38617"/>
    <cellStyle name="Normal 6 71 2 2 5" xfId="38618"/>
    <cellStyle name="Normal 6 71 2 2 6" xfId="38619"/>
    <cellStyle name="Normal 6 71 2 2 7" xfId="38620"/>
    <cellStyle name="Normal 6 71 2 2 8" xfId="38621"/>
    <cellStyle name="Normal 6 71 2 2 8 2" xfId="38622"/>
    <cellStyle name="Normal 6 71 2 2 8 2 2" xfId="38623"/>
    <cellStyle name="Normal 6 71 2 2 8 2 2 2" xfId="38624"/>
    <cellStyle name="Normal 6 71 2 2 8 2 3" xfId="38625"/>
    <cellStyle name="Normal 6 71 2 2 8 2 4" xfId="38626"/>
    <cellStyle name="Normal 6 71 2 2 8 2 5" xfId="38627"/>
    <cellStyle name="Normal 6 71 2 2 8 3" xfId="38628"/>
    <cellStyle name="Normal 6 71 2 2 8 3 2" xfId="38629"/>
    <cellStyle name="Normal 6 71 2 2 8 4" xfId="38630"/>
    <cellStyle name="Normal 6 71 2 2 8 5" xfId="38631"/>
    <cellStyle name="Normal 6 71 2 2 9" xfId="38632"/>
    <cellStyle name="Normal 6 71 2 3" xfId="38633"/>
    <cellStyle name="Normal 6 71 2 4" xfId="38634"/>
    <cellStyle name="Normal 6 71 2 4 2" xfId="38635"/>
    <cellStyle name="Normal 6 71 2 4 2 2" xfId="38636"/>
    <cellStyle name="Normal 6 71 2 4 2 2 2" xfId="38637"/>
    <cellStyle name="Normal 6 71 2 4 2 2 2 2" xfId="38638"/>
    <cellStyle name="Normal 6 71 2 4 2 2 2 2 2" xfId="38639"/>
    <cellStyle name="Normal 6 71 2 4 2 2 2 3" xfId="38640"/>
    <cellStyle name="Normal 6 71 2 4 2 2 2 4" xfId="38641"/>
    <cellStyle name="Normal 6 71 2 4 2 2 2 5" xfId="38642"/>
    <cellStyle name="Normal 6 71 2 4 2 2 3" xfId="38643"/>
    <cellStyle name="Normal 6 71 2 4 2 2 3 2" xfId="38644"/>
    <cellStyle name="Normal 6 71 2 4 2 2 4" xfId="38645"/>
    <cellStyle name="Normal 6 71 2 4 2 2 5" xfId="38646"/>
    <cellStyle name="Normal 6 71 2 4 2 3" xfId="38647"/>
    <cellStyle name="Normal 6 71 2 4 2 4" xfId="38648"/>
    <cellStyle name="Normal 6 71 2 4 2 5" xfId="38649"/>
    <cellStyle name="Normal 6 71 2 4 2 6" xfId="38650"/>
    <cellStyle name="Normal 6 71 2 4 2 6 2" xfId="38651"/>
    <cellStyle name="Normal 6 71 2 4 2 7" xfId="38652"/>
    <cellStyle name="Normal 6 71 2 4 2 8" xfId="38653"/>
    <cellStyle name="Normal 6 71 2 4 2 9" xfId="38654"/>
    <cellStyle name="Normal 6 71 2 4 3" xfId="38655"/>
    <cellStyle name="Normal 6 71 2 4 3 2" xfId="38656"/>
    <cellStyle name="Normal 6 71 2 4 3 2 2" xfId="38657"/>
    <cellStyle name="Normal 6 71 2 4 3 2 2 2" xfId="38658"/>
    <cellStyle name="Normal 6 71 2 4 3 2 3" xfId="38659"/>
    <cellStyle name="Normal 6 71 2 4 3 2 4" xfId="38660"/>
    <cellStyle name="Normal 6 71 2 4 3 2 5" xfId="38661"/>
    <cellStyle name="Normal 6 71 2 4 3 3" xfId="38662"/>
    <cellStyle name="Normal 6 71 2 4 3 3 2" xfId="38663"/>
    <cellStyle name="Normal 6 71 2 4 3 4" xfId="38664"/>
    <cellStyle name="Normal 6 71 2 4 3 5" xfId="38665"/>
    <cellStyle name="Normal 6 71 2 4 4" xfId="38666"/>
    <cellStyle name="Normal 6 71 2 4 5" xfId="38667"/>
    <cellStyle name="Normal 6 71 2 4 6" xfId="38668"/>
    <cellStyle name="Normal 6 71 2 4 6 2" xfId="38669"/>
    <cellStyle name="Normal 6 71 2 4 7" xfId="38670"/>
    <cellStyle name="Normal 6 71 2 4 8" xfId="38671"/>
    <cellStyle name="Normal 6 71 2 4 9" xfId="38672"/>
    <cellStyle name="Normal 6 71 2 5" xfId="38673"/>
    <cellStyle name="Normal 6 71 2 5 2" xfId="38674"/>
    <cellStyle name="Normal 6 71 2 5 3" xfId="38675"/>
    <cellStyle name="Normal 6 71 2 6" xfId="38676"/>
    <cellStyle name="Normal 6 71 2 6 2" xfId="38677"/>
    <cellStyle name="Normal 6 71 2 6 3" xfId="38678"/>
    <cellStyle name="Normal 6 71 2 7" xfId="38679"/>
    <cellStyle name="Normal 6 71 2 7 2" xfId="38680"/>
    <cellStyle name="Normal 6 71 2 7 3" xfId="38681"/>
    <cellStyle name="Normal 6 71 2 8" xfId="38682"/>
    <cellStyle name="Normal 6 71 2 8 2" xfId="38683"/>
    <cellStyle name="Normal 6 71 2 8 3" xfId="38684"/>
    <cellStyle name="Normal 6 71 2 9" xfId="38685"/>
    <cellStyle name="Normal 6 71 2 9 2" xfId="38686"/>
    <cellStyle name="Normal 6 71 2 9 2 2" xfId="38687"/>
    <cellStyle name="Normal 6 71 2 9 2 2 2" xfId="38688"/>
    <cellStyle name="Normal 6 71 2 9 2 3" xfId="38689"/>
    <cellStyle name="Normal 6 71 2 9 2 4" xfId="38690"/>
    <cellStyle name="Normal 6 71 2 9 2 5" xfId="38691"/>
    <cellStyle name="Normal 6 71 2 9 3" xfId="38692"/>
    <cellStyle name="Normal 6 71 2 9 3 2" xfId="38693"/>
    <cellStyle name="Normal 6 71 2 9 4" xfId="38694"/>
    <cellStyle name="Normal 6 71 2 9 5" xfId="38695"/>
    <cellStyle name="Normal 6 71 3" xfId="38696"/>
    <cellStyle name="Normal 6 71 3 10" xfId="38697"/>
    <cellStyle name="Normal 6 71 3 11" xfId="38698"/>
    <cellStyle name="Normal 6 71 3 12" xfId="38699"/>
    <cellStyle name="Normal 6 71 3 12 2" xfId="38700"/>
    <cellStyle name="Normal 6 71 3 13" xfId="38701"/>
    <cellStyle name="Normal 6 71 3 14" xfId="38702"/>
    <cellStyle name="Normal 6 71 3 15" xfId="38703"/>
    <cellStyle name="Normal 6 71 3 2" xfId="38704"/>
    <cellStyle name="Normal 6 71 3 2 2" xfId="38705"/>
    <cellStyle name="Normal 6 71 3 2 2 2" xfId="38706"/>
    <cellStyle name="Normal 6 71 3 2 2 2 2" xfId="38707"/>
    <cellStyle name="Normal 6 71 3 2 2 2 2 2" xfId="38708"/>
    <cellStyle name="Normal 6 71 3 2 2 2 2 2 2" xfId="38709"/>
    <cellStyle name="Normal 6 71 3 2 2 2 2 3" xfId="38710"/>
    <cellStyle name="Normal 6 71 3 2 2 2 2 4" xfId="38711"/>
    <cellStyle name="Normal 6 71 3 2 2 2 2 5" xfId="38712"/>
    <cellStyle name="Normal 6 71 3 2 2 2 3" xfId="38713"/>
    <cellStyle name="Normal 6 71 3 2 2 2 3 2" xfId="38714"/>
    <cellStyle name="Normal 6 71 3 2 2 2 4" xfId="38715"/>
    <cellStyle name="Normal 6 71 3 2 2 2 5" xfId="38716"/>
    <cellStyle name="Normal 6 71 3 2 2 3" xfId="38717"/>
    <cellStyle name="Normal 6 71 3 2 2 4" xfId="38718"/>
    <cellStyle name="Normal 6 71 3 2 2 5" xfId="38719"/>
    <cellStyle name="Normal 6 71 3 2 2 6" xfId="38720"/>
    <cellStyle name="Normal 6 71 3 2 2 6 2" xfId="38721"/>
    <cellStyle name="Normal 6 71 3 2 2 7" xfId="38722"/>
    <cellStyle name="Normal 6 71 3 2 2 8" xfId="38723"/>
    <cellStyle name="Normal 6 71 3 2 2 9" xfId="38724"/>
    <cellStyle name="Normal 6 71 3 2 3" xfId="38725"/>
    <cellStyle name="Normal 6 71 3 2 3 2" xfId="38726"/>
    <cellStyle name="Normal 6 71 3 2 3 2 2" xfId="38727"/>
    <cellStyle name="Normal 6 71 3 2 3 2 2 2" xfId="38728"/>
    <cellStyle name="Normal 6 71 3 2 3 2 3" xfId="38729"/>
    <cellStyle name="Normal 6 71 3 2 3 2 4" xfId="38730"/>
    <cellStyle name="Normal 6 71 3 2 3 2 5" xfId="38731"/>
    <cellStyle name="Normal 6 71 3 2 3 3" xfId="38732"/>
    <cellStyle name="Normal 6 71 3 2 3 3 2" xfId="38733"/>
    <cellStyle name="Normal 6 71 3 2 3 4" xfId="38734"/>
    <cellStyle name="Normal 6 71 3 2 3 5" xfId="38735"/>
    <cellStyle name="Normal 6 71 3 2 4" xfId="38736"/>
    <cellStyle name="Normal 6 71 3 2 5" xfId="38737"/>
    <cellStyle name="Normal 6 71 3 2 6" xfId="38738"/>
    <cellStyle name="Normal 6 71 3 2 6 2" xfId="38739"/>
    <cellStyle name="Normal 6 71 3 2 7" xfId="38740"/>
    <cellStyle name="Normal 6 71 3 2 8" xfId="38741"/>
    <cellStyle name="Normal 6 71 3 2 9" xfId="38742"/>
    <cellStyle name="Normal 6 71 3 3" xfId="38743"/>
    <cellStyle name="Normal 6 71 3 3 2" xfId="38744"/>
    <cellStyle name="Normal 6 71 3 3 3" xfId="38745"/>
    <cellStyle name="Normal 6 71 3 4" xfId="38746"/>
    <cellStyle name="Normal 6 71 3 4 2" xfId="38747"/>
    <cellStyle name="Normal 6 71 3 4 3" xfId="38748"/>
    <cellStyle name="Normal 6 71 3 5" xfId="38749"/>
    <cellStyle name="Normal 6 71 3 5 2" xfId="38750"/>
    <cellStyle name="Normal 6 71 3 5 3" xfId="38751"/>
    <cellStyle name="Normal 6 71 3 6" xfId="38752"/>
    <cellStyle name="Normal 6 71 3 6 2" xfId="38753"/>
    <cellStyle name="Normal 6 71 3 6 3" xfId="38754"/>
    <cellStyle name="Normal 6 71 3 7" xfId="38755"/>
    <cellStyle name="Normal 6 71 3 7 2" xfId="38756"/>
    <cellStyle name="Normal 6 71 3 7 3" xfId="38757"/>
    <cellStyle name="Normal 6 71 3 8" xfId="38758"/>
    <cellStyle name="Normal 6 71 3 8 2" xfId="38759"/>
    <cellStyle name="Normal 6 71 3 8 2 2" xfId="38760"/>
    <cellStyle name="Normal 6 71 3 8 2 2 2" xfId="38761"/>
    <cellStyle name="Normal 6 71 3 8 2 3" xfId="38762"/>
    <cellStyle name="Normal 6 71 3 8 2 4" xfId="38763"/>
    <cellStyle name="Normal 6 71 3 8 2 5" xfId="38764"/>
    <cellStyle name="Normal 6 71 3 8 3" xfId="38765"/>
    <cellStyle name="Normal 6 71 3 8 3 2" xfId="38766"/>
    <cellStyle name="Normal 6 71 3 8 4" xfId="38767"/>
    <cellStyle name="Normal 6 71 3 8 5" xfId="38768"/>
    <cellStyle name="Normal 6 71 3 9" xfId="38769"/>
    <cellStyle name="Normal 6 71 4" xfId="38770"/>
    <cellStyle name="Normal 6 71 4 2" xfId="38771"/>
    <cellStyle name="Normal 6 71 4 2 2" xfId="38772"/>
    <cellStyle name="Normal 6 71 4 2 2 2" xfId="38773"/>
    <cellStyle name="Normal 6 71 4 2 2 2 2" xfId="38774"/>
    <cellStyle name="Normal 6 71 4 2 2 2 2 2" xfId="38775"/>
    <cellStyle name="Normal 6 71 4 2 2 2 3" xfId="38776"/>
    <cellStyle name="Normal 6 71 4 2 2 2 4" xfId="38777"/>
    <cellStyle name="Normal 6 71 4 2 2 2 5" xfId="38778"/>
    <cellStyle name="Normal 6 71 4 2 2 3" xfId="38779"/>
    <cellStyle name="Normal 6 71 4 2 2 3 2" xfId="38780"/>
    <cellStyle name="Normal 6 71 4 2 2 4" xfId="38781"/>
    <cellStyle name="Normal 6 71 4 2 2 5" xfId="38782"/>
    <cellStyle name="Normal 6 71 4 2 3" xfId="38783"/>
    <cellStyle name="Normal 6 71 4 2 4" xfId="38784"/>
    <cellStyle name="Normal 6 71 4 2 5" xfId="38785"/>
    <cellStyle name="Normal 6 71 4 2 6" xfId="38786"/>
    <cellStyle name="Normal 6 71 4 2 6 2" xfId="38787"/>
    <cellStyle name="Normal 6 71 4 2 7" xfId="38788"/>
    <cellStyle name="Normal 6 71 4 2 8" xfId="38789"/>
    <cellStyle name="Normal 6 71 4 2 9" xfId="38790"/>
    <cellStyle name="Normal 6 71 4 3" xfId="38791"/>
    <cellStyle name="Normal 6 71 4 3 2" xfId="38792"/>
    <cellStyle name="Normal 6 71 4 3 2 2" xfId="38793"/>
    <cellStyle name="Normal 6 71 4 3 2 2 2" xfId="38794"/>
    <cellStyle name="Normal 6 71 4 3 2 3" xfId="38795"/>
    <cellStyle name="Normal 6 71 4 3 2 4" xfId="38796"/>
    <cellStyle name="Normal 6 71 4 3 2 5" xfId="38797"/>
    <cellStyle name="Normal 6 71 4 3 3" xfId="38798"/>
    <cellStyle name="Normal 6 71 4 3 3 2" xfId="38799"/>
    <cellStyle name="Normal 6 71 4 3 4" xfId="38800"/>
    <cellStyle name="Normal 6 71 4 3 5" xfId="38801"/>
    <cellStyle name="Normal 6 71 4 4" xfId="38802"/>
    <cellStyle name="Normal 6 71 4 5" xfId="38803"/>
    <cellStyle name="Normal 6 71 4 6" xfId="38804"/>
    <cellStyle name="Normal 6 71 4 6 2" xfId="38805"/>
    <cellStyle name="Normal 6 71 4 7" xfId="38806"/>
    <cellStyle name="Normal 6 71 4 8" xfId="38807"/>
    <cellStyle name="Normal 6 71 4 9" xfId="38808"/>
    <cellStyle name="Normal 6 71 5" xfId="38809"/>
    <cellStyle name="Normal 6 71 6" xfId="38810"/>
    <cellStyle name="Normal 6 71 7" xfId="38811"/>
    <cellStyle name="Normal 6 71 8" xfId="38812"/>
    <cellStyle name="Normal 6 71 9" xfId="38813"/>
    <cellStyle name="Normal 6 71 9 2" xfId="38814"/>
    <cellStyle name="Normal 6 71 9 2 2" xfId="38815"/>
    <cellStyle name="Normal 6 71 9 2 2 2" xfId="38816"/>
    <cellStyle name="Normal 6 71 9 2 3" xfId="38817"/>
    <cellStyle name="Normal 6 71 9 2 4" xfId="38818"/>
    <cellStyle name="Normal 6 71 9 2 5" xfId="38819"/>
    <cellStyle name="Normal 6 71 9 3" xfId="38820"/>
    <cellStyle name="Normal 6 71 9 3 2" xfId="38821"/>
    <cellStyle name="Normal 6 71 9 4" xfId="38822"/>
    <cellStyle name="Normal 6 71 9 5" xfId="38823"/>
    <cellStyle name="Normal 6 72" xfId="38824"/>
    <cellStyle name="Normal 6 72 10" xfId="38825"/>
    <cellStyle name="Normal 6 72 11" xfId="38826"/>
    <cellStyle name="Normal 6 72 12" xfId="38827"/>
    <cellStyle name="Normal 6 72 12 2" xfId="38828"/>
    <cellStyle name="Normal 6 72 13" xfId="38829"/>
    <cellStyle name="Normal 6 72 14" xfId="38830"/>
    <cellStyle name="Normal 6 72 15" xfId="38831"/>
    <cellStyle name="Normal 6 72 2" xfId="38832"/>
    <cellStyle name="Normal 6 72 2 2" xfId="38833"/>
    <cellStyle name="Normal 6 72 2 2 2" xfId="38834"/>
    <cellStyle name="Normal 6 72 2 2 2 2" xfId="38835"/>
    <cellStyle name="Normal 6 72 2 2 2 2 2" xfId="38836"/>
    <cellStyle name="Normal 6 72 2 2 2 2 2 2" xfId="38837"/>
    <cellStyle name="Normal 6 72 2 2 2 2 3" xfId="38838"/>
    <cellStyle name="Normal 6 72 2 2 2 2 4" xfId="38839"/>
    <cellStyle name="Normal 6 72 2 2 2 2 5" xfId="38840"/>
    <cellStyle name="Normal 6 72 2 2 2 3" xfId="38841"/>
    <cellStyle name="Normal 6 72 2 2 2 3 2" xfId="38842"/>
    <cellStyle name="Normal 6 72 2 2 2 4" xfId="38843"/>
    <cellStyle name="Normal 6 72 2 2 2 5" xfId="38844"/>
    <cellStyle name="Normal 6 72 2 2 3" xfId="38845"/>
    <cellStyle name="Normal 6 72 2 2 4" xfId="38846"/>
    <cellStyle name="Normal 6 72 2 2 5" xfId="38847"/>
    <cellStyle name="Normal 6 72 2 2 6" xfId="38848"/>
    <cellStyle name="Normal 6 72 2 2 6 2" xfId="38849"/>
    <cellStyle name="Normal 6 72 2 2 7" xfId="38850"/>
    <cellStyle name="Normal 6 72 2 2 8" xfId="38851"/>
    <cellStyle name="Normal 6 72 2 2 9" xfId="38852"/>
    <cellStyle name="Normal 6 72 2 3" xfId="38853"/>
    <cellStyle name="Normal 6 72 2 3 2" xfId="38854"/>
    <cellStyle name="Normal 6 72 2 3 2 2" xfId="38855"/>
    <cellStyle name="Normal 6 72 2 3 2 2 2" xfId="38856"/>
    <cellStyle name="Normal 6 72 2 3 2 3" xfId="38857"/>
    <cellStyle name="Normal 6 72 2 3 2 4" xfId="38858"/>
    <cellStyle name="Normal 6 72 2 3 2 5" xfId="38859"/>
    <cellStyle name="Normal 6 72 2 3 3" xfId="38860"/>
    <cellStyle name="Normal 6 72 2 3 3 2" xfId="38861"/>
    <cellStyle name="Normal 6 72 2 3 4" xfId="38862"/>
    <cellStyle name="Normal 6 72 2 3 5" xfId="38863"/>
    <cellStyle name="Normal 6 72 2 4" xfId="38864"/>
    <cellStyle name="Normal 6 72 2 5" xfId="38865"/>
    <cellStyle name="Normal 6 72 2 6" xfId="38866"/>
    <cellStyle name="Normal 6 72 2 6 2" xfId="38867"/>
    <cellStyle name="Normal 6 72 2 7" xfId="38868"/>
    <cellStyle name="Normal 6 72 2 8" xfId="38869"/>
    <cellStyle name="Normal 6 72 2 9" xfId="38870"/>
    <cellStyle name="Normal 6 72 3" xfId="38871"/>
    <cellStyle name="Normal 6 72 4" xfId="38872"/>
    <cellStyle name="Normal 6 72 5" xfId="38873"/>
    <cellStyle name="Normal 6 72 6" xfId="38874"/>
    <cellStyle name="Normal 6 72 7" xfId="38875"/>
    <cellStyle name="Normal 6 72 8" xfId="38876"/>
    <cellStyle name="Normal 6 72 8 2" xfId="38877"/>
    <cellStyle name="Normal 6 72 8 2 2" xfId="38878"/>
    <cellStyle name="Normal 6 72 8 2 2 2" xfId="38879"/>
    <cellStyle name="Normal 6 72 8 2 3" xfId="38880"/>
    <cellStyle name="Normal 6 72 8 2 4" xfId="38881"/>
    <cellStyle name="Normal 6 72 8 2 5" xfId="38882"/>
    <cellStyle name="Normal 6 72 8 3" xfId="38883"/>
    <cellStyle name="Normal 6 72 8 3 2" xfId="38884"/>
    <cellStyle name="Normal 6 72 8 4" xfId="38885"/>
    <cellStyle name="Normal 6 72 8 5" xfId="38886"/>
    <cellStyle name="Normal 6 72 9" xfId="38887"/>
    <cellStyle name="Normal 6 73" xfId="38888"/>
    <cellStyle name="Normal 6 74" xfId="38889"/>
    <cellStyle name="Normal 6 74 2" xfId="38890"/>
    <cellStyle name="Normal 6 74 2 2" xfId="38891"/>
    <cellStyle name="Normal 6 74 2 2 2" xfId="38892"/>
    <cellStyle name="Normal 6 74 2 2 2 2" xfId="38893"/>
    <cellStyle name="Normal 6 74 2 2 2 2 2" xfId="38894"/>
    <cellStyle name="Normal 6 74 2 2 2 3" xfId="38895"/>
    <cellStyle name="Normal 6 74 2 2 2 4" xfId="38896"/>
    <cellStyle name="Normal 6 74 2 2 2 5" xfId="38897"/>
    <cellStyle name="Normal 6 74 2 2 3" xfId="38898"/>
    <cellStyle name="Normal 6 74 2 2 3 2" xfId="38899"/>
    <cellStyle name="Normal 6 74 2 2 4" xfId="38900"/>
    <cellStyle name="Normal 6 74 2 2 5" xfId="38901"/>
    <cellStyle name="Normal 6 74 2 3" xfId="38902"/>
    <cellStyle name="Normal 6 74 2 4" xfId="38903"/>
    <cellStyle name="Normal 6 74 2 5" xfId="38904"/>
    <cellStyle name="Normal 6 74 2 6" xfId="38905"/>
    <cellStyle name="Normal 6 74 2 6 2" xfId="38906"/>
    <cellStyle name="Normal 6 74 2 7" xfId="38907"/>
    <cellStyle name="Normal 6 74 2 8" xfId="38908"/>
    <cellStyle name="Normal 6 74 2 9" xfId="38909"/>
    <cellStyle name="Normal 6 74 3" xfId="38910"/>
    <cellStyle name="Normal 6 74 3 2" xfId="38911"/>
    <cellStyle name="Normal 6 74 3 2 2" xfId="38912"/>
    <cellStyle name="Normal 6 74 3 2 2 2" xfId="38913"/>
    <cellStyle name="Normal 6 74 3 2 3" xfId="38914"/>
    <cellStyle name="Normal 6 74 3 2 4" xfId="38915"/>
    <cellStyle name="Normal 6 74 3 2 5" xfId="38916"/>
    <cellStyle name="Normal 6 74 3 3" xfId="38917"/>
    <cellStyle name="Normal 6 74 3 3 2" xfId="38918"/>
    <cellStyle name="Normal 6 74 3 4" xfId="38919"/>
    <cellStyle name="Normal 6 74 3 5" xfId="38920"/>
    <cellStyle name="Normal 6 74 4" xfId="38921"/>
    <cellStyle name="Normal 6 74 5" xfId="38922"/>
    <cellStyle name="Normal 6 74 6" xfId="38923"/>
    <cellStyle name="Normal 6 74 6 2" xfId="38924"/>
    <cellStyle name="Normal 6 74 7" xfId="38925"/>
    <cellStyle name="Normal 6 74 8" xfId="38926"/>
    <cellStyle name="Normal 6 74 9" xfId="38927"/>
    <cellStyle name="Normal 6 75" xfId="38928"/>
    <cellStyle name="Normal 6 75 2" xfId="38929"/>
    <cellStyle name="Normal 6 75 3" xfId="38930"/>
    <cellStyle name="Normal 6 76" xfId="38931"/>
    <cellStyle name="Normal 6 76 2" xfId="38932"/>
    <cellStyle name="Normal 6 76 3" xfId="38933"/>
    <cellStyle name="Normal 6 77" xfId="38934"/>
    <cellStyle name="Normal 6 77 2" xfId="38935"/>
    <cellStyle name="Normal 6 77 3" xfId="38936"/>
    <cellStyle name="Normal 6 78" xfId="38937"/>
    <cellStyle name="Normal 6 78 2" xfId="38938"/>
    <cellStyle name="Normal 6 78 3" xfId="38939"/>
    <cellStyle name="Normal 6 79" xfId="38940"/>
    <cellStyle name="Normal 6 79 2" xfId="38941"/>
    <cellStyle name="Normal 6 79 2 2" xfId="38942"/>
    <cellStyle name="Normal 6 79 2 2 2" xfId="38943"/>
    <cellStyle name="Normal 6 79 2 3" xfId="38944"/>
    <cellStyle name="Normal 6 79 2 4" xfId="38945"/>
    <cellStyle name="Normal 6 79 2 5" xfId="38946"/>
    <cellStyle name="Normal 6 79 3" xfId="38947"/>
    <cellStyle name="Normal 6 79 3 2" xfId="38948"/>
    <cellStyle name="Normal 6 79 4" xfId="38949"/>
    <cellStyle name="Normal 6 79 5" xfId="38950"/>
    <cellStyle name="Normal 6 8" xfId="38951"/>
    <cellStyle name="Normal 6 8 2" xfId="38952"/>
    <cellStyle name="Normal 6 8 3" xfId="38953"/>
    <cellStyle name="Normal 6 80" xfId="38954"/>
    <cellStyle name="Normal 6 81" xfId="38955"/>
    <cellStyle name="Normal 6 82" xfId="38956"/>
    <cellStyle name="Normal 6 83" xfId="38957"/>
    <cellStyle name="Normal 6 84" xfId="38958"/>
    <cellStyle name="Normal 6 85" xfId="38959"/>
    <cellStyle name="Normal 6 86" xfId="38960"/>
    <cellStyle name="Normal 6 87" xfId="38961"/>
    <cellStyle name="Normal 6 88" xfId="38962"/>
    <cellStyle name="Normal 6 89" xfId="38963"/>
    <cellStyle name="Normal 6 9" xfId="38964"/>
    <cellStyle name="Normal 6 9 2" xfId="38965"/>
    <cellStyle name="Normal 6 9 3" xfId="38966"/>
    <cellStyle name="Normal 6 90" xfId="38967"/>
    <cellStyle name="Normal 6 91" xfId="38968"/>
    <cellStyle name="Normal 6 92" xfId="38969"/>
    <cellStyle name="Normal 6 93" xfId="38970"/>
    <cellStyle name="Normal 6 94" xfId="38971"/>
    <cellStyle name="Normal 6 95" xfId="38972"/>
    <cellStyle name="Normal 6 96" xfId="38973"/>
    <cellStyle name="Normal 6 97" xfId="38974"/>
    <cellStyle name="Normal 6 98" xfId="38975"/>
    <cellStyle name="Normal 6 99" xfId="38976"/>
    <cellStyle name="Normal 6_2006-2009 Updated Graph" xfId="38977"/>
    <cellStyle name="Normal 60" xfId="38978"/>
    <cellStyle name="Normal 61" xfId="38979"/>
    <cellStyle name="Normal 62" xfId="38980"/>
    <cellStyle name="Normal 63" xfId="38981"/>
    <cellStyle name="Normal 63 2" xfId="38982"/>
    <cellStyle name="Normal 63 3" xfId="38983"/>
    <cellStyle name="Normal 64" xfId="38984"/>
    <cellStyle name="Normal 64 2" xfId="38985"/>
    <cellStyle name="Normal 64 3" xfId="38986"/>
    <cellStyle name="Normal 65" xfId="38987"/>
    <cellStyle name="Normal 66" xfId="38988"/>
    <cellStyle name="Normal 66 2" xfId="38989"/>
    <cellStyle name="Normal 66 3" xfId="38990"/>
    <cellStyle name="Normal 67" xfId="38991"/>
    <cellStyle name="Normal 68" xfId="38992"/>
    <cellStyle name="Normal 69" xfId="38993"/>
    <cellStyle name="Normal 69 2" xfId="38994"/>
    <cellStyle name="Normal 69 3" xfId="38995"/>
    <cellStyle name="Normal 7" xfId="334"/>
    <cellStyle name="Normal 7 10" xfId="38997"/>
    <cellStyle name="Normal 7 10 2" xfId="38998"/>
    <cellStyle name="Normal 7 10 2 2" xfId="38999"/>
    <cellStyle name="Normal 7 10 2 3" xfId="39000"/>
    <cellStyle name="Normal 7 10 3" xfId="39001"/>
    <cellStyle name="Normal 7 10 3 2" xfId="39002"/>
    <cellStyle name="Normal 7 10 3 3" xfId="39003"/>
    <cellStyle name="Normal 7 10 4" xfId="39004"/>
    <cellStyle name="Normal 7 10 5" xfId="39005"/>
    <cellStyle name="Normal 7 11" xfId="39006"/>
    <cellStyle name="Normal 7 11 2" xfId="39007"/>
    <cellStyle name="Normal 7 11 2 2" xfId="39008"/>
    <cellStyle name="Normal 7 11 2 3" xfId="39009"/>
    <cellStyle name="Normal 7 11 3" xfId="39010"/>
    <cellStyle name="Normal 7 11 3 2" xfId="39011"/>
    <cellStyle name="Normal 7 11 3 3" xfId="39012"/>
    <cellStyle name="Normal 7 11 4" xfId="39013"/>
    <cellStyle name="Normal 7 11 5" xfId="39014"/>
    <cellStyle name="Normal 7 12" xfId="39015"/>
    <cellStyle name="Normal 7 12 2" xfId="39016"/>
    <cellStyle name="Normal 7 12 2 2" xfId="39017"/>
    <cellStyle name="Normal 7 12 2 3" xfId="39018"/>
    <cellStyle name="Normal 7 12 3" xfId="39019"/>
    <cellStyle name="Normal 7 12 3 2" xfId="39020"/>
    <cellStyle name="Normal 7 12 3 3" xfId="39021"/>
    <cellStyle name="Normal 7 12 4" xfId="39022"/>
    <cellStyle name="Normal 7 12 5" xfId="39023"/>
    <cellStyle name="Normal 7 13" xfId="39024"/>
    <cellStyle name="Normal 7 13 2" xfId="39025"/>
    <cellStyle name="Normal 7 13 2 2" xfId="39026"/>
    <cellStyle name="Normal 7 13 2 3" xfId="39027"/>
    <cellStyle name="Normal 7 13 3" xfId="39028"/>
    <cellStyle name="Normal 7 13 3 2" xfId="39029"/>
    <cellStyle name="Normal 7 13 3 3" xfId="39030"/>
    <cellStyle name="Normal 7 13 4" xfId="39031"/>
    <cellStyle name="Normal 7 13 5" xfId="39032"/>
    <cellStyle name="Normal 7 14" xfId="39033"/>
    <cellStyle name="Normal 7 14 2" xfId="39034"/>
    <cellStyle name="Normal 7 14 2 2" xfId="39035"/>
    <cellStyle name="Normal 7 14 2 3" xfId="39036"/>
    <cellStyle name="Normal 7 14 3" xfId="39037"/>
    <cellStyle name="Normal 7 14 3 2" xfId="39038"/>
    <cellStyle name="Normal 7 14 3 3" xfId="39039"/>
    <cellStyle name="Normal 7 14 4" xfId="39040"/>
    <cellStyle name="Normal 7 14 5" xfId="39041"/>
    <cellStyle name="Normal 7 15" xfId="39042"/>
    <cellStyle name="Normal 7 15 2" xfId="39043"/>
    <cellStyle name="Normal 7 15 2 2" xfId="39044"/>
    <cellStyle name="Normal 7 15 2 3" xfId="39045"/>
    <cellStyle name="Normal 7 15 3" xfId="39046"/>
    <cellStyle name="Normal 7 15 3 2" xfId="39047"/>
    <cellStyle name="Normal 7 15 3 3" xfId="39048"/>
    <cellStyle name="Normal 7 15 4" xfId="39049"/>
    <cellStyle name="Normal 7 15 5" xfId="39050"/>
    <cellStyle name="Normal 7 16" xfId="39051"/>
    <cellStyle name="Normal 7 16 2" xfId="39052"/>
    <cellStyle name="Normal 7 16 2 2" xfId="39053"/>
    <cellStyle name="Normal 7 16 2 3" xfId="39054"/>
    <cellStyle name="Normal 7 16 3" xfId="39055"/>
    <cellStyle name="Normal 7 16 3 2" xfId="39056"/>
    <cellStyle name="Normal 7 16 3 3" xfId="39057"/>
    <cellStyle name="Normal 7 16 4" xfId="39058"/>
    <cellStyle name="Normal 7 16 5" xfId="39059"/>
    <cellStyle name="Normal 7 17" xfId="39060"/>
    <cellStyle name="Normal 7 17 2" xfId="39061"/>
    <cellStyle name="Normal 7 17 2 2" xfId="39062"/>
    <cellStyle name="Normal 7 17 2 3" xfId="39063"/>
    <cellStyle name="Normal 7 17 3" xfId="39064"/>
    <cellStyle name="Normal 7 17 3 2" xfId="39065"/>
    <cellStyle name="Normal 7 17 3 3" xfId="39066"/>
    <cellStyle name="Normal 7 17 4" xfId="39067"/>
    <cellStyle name="Normal 7 17 5" xfId="39068"/>
    <cellStyle name="Normal 7 18" xfId="39069"/>
    <cellStyle name="Normal 7 18 2" xfId="39070"/>
    <cellStyle name="Normal 7 18 2 2" xfId="39071"/>
    <cellStyle name="Normal 7 18 2 3" xfId="39072"/>
    <cellStyle name="Normal 7 18 3" xfId="39073"/>
    <cellStyle name="Normal 7 18 3 2" xfId="39074"/>
    <cellStyle name="Normal 7 18 3 3" xfId="39075"/>
    <cellStyle name="Normal 7 18 4" xfId="39076"/>
    <cellStyle name="Normal 7 18 5" xfId="39077"/>
    <cellStyle name="Normal 7 19" xfId="39078"/>
    <cellStyle name="Normal 7 19 2" xfId="39079"/>
    <cellStyle name="Normal 7 19 2 2" xfId="39080"/>
    <cellStyle name="Normal 7 19 2 3" xfId="39081"/>
    <cellStyle name="Normal 7 19 3" xfId="39082"/>
    <cellStyle name="Normal 7 19 3 2" xfId="39083"/>
    <cellStyle name="Normal 7 19 3 3" xfId="39084"/>
    <cellStyle name="Normal 7 19 4" xfId="39085"/>
    <cellStyle name="Normal 7 19 5" xfId="39086"/>
    <cellStyle name="Normal 7 2" xfId="39087"/>
    <cellStyle name="Normal 7 2 10" xfId="39088"/>
    <cellStyle name="Normal 7 2 10 2" xfId="39089"/>
    <cellStyle name="Normal 7 2 10 2 2" xfId="39090"/>
    <cellStyle name="Normal 7 2 10 2 3" xfId="39091"/>
    <cellStyle name="Normal 7 2 10 3" xfId="39092"/>
    <cellStyle name="Normal 7 2 10 3 2" xfId="39093"/>
    <cellStyle name="Normal 7 2 10 3 3" xfId="39094"/>
    <cellStyle name="Normal 7 2 10 4" xfId="39095"/>
    <cellStyle name="Normal 7 2 10 5" xfId="39096"/>
    <cellStyle name="Normal 7 2 11" xfId="39097"/>
    <cellStyle name="Normal 7 2 11 2" xfId="39098"/>
    <cellStyle name="Normal 7 2 11 2 2" xfId="39099"/>
    <cellStyle name="Normal 7 2 11 2 3" xfId="39100"/>
    <cellStyle name="Normal 7 2 11 3" xfId="39101"/>
    <cellStyle name="Normal 7 2 11 3 2" xfId="39102"/>
    <cellStyle name="Normal 7 2 11 3 3" xfId="39103"/>
    <cellStyle name="Normal 7 2 11 4" xfId="39104"/>
    <cellStyle name="Normal 7 2 11 5" xfId="39105"/>
    <cellStyle name="Normal 7 2 12" xfId="39106"/>
    <cellStyle name="Normal 7 2 12 2" xfId="39107"/>
    <cellStyle name="Normal 7 2 12 2 2" xfId="39108"/>
    <cellStyle name="Normal 7 2 12 2 3" xfId="39109"/>
    <cellStyle name="Normal 7 2 12 3" xfId="39110"/>
    <cellStyle name="Normal 7 2 12 3 2" xfId="39111"/>
    <cellStyle name="Normal 7 2 12 3 3" xfId="39112"/>
    <cellStyle name="Normal 7 2 12 4" xfId="39113"/>
    <cellStyle name="Normal 7 2 12 5" xfId="39114"/>
    <cellStyle name="Normal 7 2 13" xfId="39115"/>
    <cellStyle name="Normal 7 2 13 2" xfId="39116"/>
    <cellStyle name="Normal 7 2 13 2 2" xfId="39117"/>
    <cellStyle name="Normal 7 2 13 2 3" xfId="39118"/>
    <cellStyle name="Normal 7 2 13 3" xfId="39119"/>
    <cellStyle name="Normal 7 2 13 3 2" xfId="39120"/>
    <cellStyle name="Normal 7 2 13 3 3" xfId="39121"/>
    <cellStyle name="Normal 7 2 13 4" xfId="39122"/>
    <cellStyle name="Normal 7 2 13 5" xfId="39123"/>
    <cellStyle name="Normal 7 2 14" xfId="39124"/>
    <cellStyle name="Normal 7 2 14 2" xfId="39125"/>
    <cellStyle name="Normal 7 2 14 2 2" xfId="39126"/>
    <cellStyle name="Normal 7 2 14 2 3" xfId="39127"/>
    <cellStyle name="Normal 7 2 14 3" xfId="39128"/>
    <cellStyle name="Normal 7 2 14 3 2" xfId="39129"/>
    <cellStyle name="Normal 7 2 14 3 3" xfId="39130"/>
    <cellStyle name="Normal 7 2 14 4" xfId="39131"/>
    <cellStyle name="Normal 7 2 14 5" xfId="39132"/>
    <cellStyle name="Normal 7 2 15" xfId="39133"/>
    <cellStyle name="Normal 7 2 15 2" xfId="39134"/>
    <cellStyle name="Normal 7 2 15 2 2" xfId="39135"/>
    <cellStyle name="Normal 7 2 15 2 3" xfId="39136"/>
    <cellStyle name="Normal 7 2 15 3" xfId="39137"/>
    <cellStyle name="Normal 7 2 15 3 2" xfId="39138"/>
    <cellStyle name="Normal 7 2 15 3 3" xfId="39139"/>
    <cellStyle name="Normal 7 2 15 4" xfId="39140"/>
    <cellStyle name="Normal 7 2 15 5" xfId="39141"/>
    <cellStyle name="Normal 7 2 16" xfId="39142"/>
    <cellStyle name="Normal 7 2 16 2" xfId="39143"/>
    <cellStyle name="Normal 7 2 16 2 2" xfId="39144"/>
    <cellStyle name="Normal 7 2 16 2 3" xfId="39145"/>
    <cellStyle name="Normal 7 2 16 3" xfId="39146"/>
    <cellStyle name="Normal 7 2 16 3 2" xfId="39147"/>
    <cellStyle name="Normal 7 2 16 3 3" xfId="39148"/>
    <cellStyle name="Normal 7 2 16 4" xfId="39149"/>
    <cellStyle name="Normal 7 2 16 5" xfId="39150"/>
    <cellStyle name="Normal 7 2 17" xfId="39151"/>
    <cellStyle name="Normal 7 2 17 2" xfId="39152"/>
    <cellStyle name="Normal 7 2 17 2 2" xfId="39153"/>
    <cellStyle name="Normal 7 2 17 2 3" xfId="39154"/>
    <cellStyle name="Normal 7 2 17 3" xfId="39155"/>
    <cellStyle name="Normal 7 2 17 3 2" xfId="39156"/>
    <cellStyle name="Normal 7 2 17 3 3" xfId="39157"/>
    <cellStyle name="Normal 7 2 17 4" xfId="39158"/>
    <cellStyle name="Normal 7 2 17 5" xfId="39159"/>
    <cellStyle name="Normal 7 2 18" xfId="39160"/>
    <cellStyle name="Normal 7 2 18 2" xfId="39161"/>
    <cellStyle name="Normal 7 2 18 2 2" xfId="39162"/>
    <cellStyle name="Normal 7 2 18 2 3" xfId="39163"/>
    <cellStyle name="Normal 7 2 18 3" xfId="39164"/>
    <cellStyle name="Normal 7 2 18 3 2" xfId="39165"/>
    <cellStyle name="Normal 7 2 18 3 3" xfId="39166"/>
    <cellStyle name="Normal 7 2 18 4" xfId="39167"/>
    <cellStyle name="Normal 7 2 18 5" xfId="39168"/>
    <cellStyle name="Normal 7 2 19" xfId="39169"/>
    <cellStyle name="Normal 7 2 19 2" xfId="39170"/>
    <cellStyle name="Normal 7 2 19 2 2" xfId="39171"/>
    <cellStyle name="Normal 7 2 19 2 3" xfId="39172"/>
    <cellStyle name="Normal 7 2 19 3" xfId="39173"/>
    <cellStyle name="Normal 7 2 19 3 2" xfId="39174"/>
    <cellStyle name="Normal 7 2 19 3 3" xfId="39175"/>
    <cellStyle name="Normal 7 2 19 4" xfId="39176"/>
    <cellStyle name="Normal 7 2 19 5" xfId="39177"/>
    <cellStyle name="Normal 7 2 2" xfId="39178"/>
    <cellStyle name="Normal 7 2 2 2" xfId="39179"/>
    <cellStyle name="Normal 7 2 2 2 2" xfId="39180"/>
    <cellStyle name="Normal 7 2 2 2 3" xfId="39181"/>
    <cellStyle name="Normal 7 2 2 3" xfId="39182"/>
    <cellStyle name="Normal 7 2 2 3 2" xfId="39183"/>
    <cellStyle name="Normal 7 2 2 3 3" xfId="39184"/>
    <cellStyle name="Normal 7 2 2 4" xfId="39185"/>
    <cellStyle name="Normal 7 2 2 5" xfId="39186"/>
    <cellStyle name="Normal 7 2 20" xfId="39187"/>
    <cellStyle name="Normal 7 2 20 2" xfId="39188"/>
    <cellStyle name="Normal 7 2 20 2 2" xfId="39189"/>
    <cellStyle name="Normal 7 2 20 2 3" xfId="39190"/>
    <cellStyle name="Normal 7 2 20 3" xfId="39191"/>
    <cellStyle name="Normal 7 2 20 3 2" xfId="39192"/>
    <cellStyle name="Normal 7 2 20 3 3" xfId="39193"/>
    <cellStyle name="Normal 7 2 20 4" xfId="39194"/>
    <cellStyle name="Normal 7 2 20 5" xfId="39195"/>
    <cellStyle name="Normal 7 2 21" xfId="39196"/>
    <cellStyle name="Normal 7 2 21 2" xfId="39197"/>
    <cellStyle name="Normal 7 2 21 2 2" xfId="39198"/>
    <cellStyle name="Normal 7 2 21 2 3" xfId="39199"/>
    <cellStyle name="Normal 7 2 21 3" xfId="39200"/>
    <cellStyle name="Normal 7 2 21 3 2" xfId="39201"/>
    <cellStyle name="Normal 7 2 21 3 3" xfId="39202"/>
    <cellStyle name="Normal 7 2 21 4" xfId="39203"/>
    <cellStyle name="Normal 7 2 21 5" xfId="39204"/>
    <cellStyle name="Normal 7 2 22" xfId="39205"/>
    <cellStyle name="Normal 7 2 22 2" xfId="39206"/>
    <cellStyle name="Normal 7 2 22 2 2" xfId="39207"/>
    <cellStyle name="Normal 7 2 22 2 3" xfId="39208"/>
    <cellStyle name="Normal 7 2 22 3" xfId="39209"/>
    <cellStyle name="Normal 7 2 22 3 2" xfId="39210"/>
    <cellStyle name="Normal 7 2 22 3 3" xfId="39211"/>
    <cellStyle name="Normal 7 2 22 4" xfId="39212"/>
    <cellStyle name="Normal 7 2 22 5" xfId="39213"/>
    <cellStyle name="Normal 7 2 23" xfId="39214"/>
    <cellStyle name="Normal 7 2 23 2" xfId="39215"/>
    <cellStyle name="Normal 7 2 23 2 2" xfId="39216"/>
    <cellStyle name="Normal 7 2 23 2 3" xfId="39217"/>
    <cellStyle name="Normal 7 2 23 3" xfId="39218"/>
    <cellStyle name="Normal 7 2 23 3 2" xfId="39219"/>
    <cellStyle name="Normal 7 2 23 3 3" xfId="39220"/>
    <cellStyle name="Normal 7 2 23 4" xfId="39221"/>
    <cellStyle name="Normal 7 2 23 5" xfId="39222"/>
    <cellStyle name="Normal 7 2 24" xfId="39223"/>
    <cellStyle name="Normal 7 2 24 2" xfId="39224"/>
    <cellStyle name="Normal 7 2 24 3" xfId="39225"/>
    <cellStyle name="Normal 7 2 25" xfId="39226"/>
    <cellStyle name="Normal 7 2 25 2" xfId="39227"/>
    <cellStyle name="Normal 7 2 25 3" xfId="39228"/>
    <cellStyle name="Normal 7 2 26" xfId="39229"/>
    <cellStyle name="Normal 7 2 27" xfId="39230"/>
    <cellStyle name="Normal 7 2 3" xfId="39231"/>
    <cellStyle name="Normal 7 2 3 2" xfId="39232"/>
    <cellStyle name="Normal 7 2 3 2 2" xfId="39233"/>
    <cellStyle name="Normal 7 2 3 2 3" xfId="39234"/>
    <cellStyle name="Normal 7 2 3 3" xfId="39235"/>
    <cellStyle name="Normal 7 2 3 3 2" xfId="39236"/>
    <cellStyle name="Normal 7 2 3 3 3" xfId="39237"/>
    <cellStyle name="Normal 7 2 3 4" xfId="39238"/>
    <cellStyle name="Normal 7 2 3 5" xfId="39239"/>
    <cellStyle name="Normal 7 2 4" xfId="39240"/>
    <cellStyle name="Normal 7 2 4 2" xfId="39241"/>
    <cellStyle name="Normal 7 2 4 2 2" xfId="39242"/>
    <cellStyle name="Normal 7 2 4 2 3" xfId="39243"/>
    <cellStyle name="Normal 7 2 4 3" xfId="39244"/>
    <cellStyle name="Normal 7 2 4 3 2" xfId="39245"/>
    <cellStyle name="Normal 7 2 4 3 3" xfId="39246"/>
    <cellStyle name="Normal 7 2 4 4" xfId="39247"/>
    <cellStyle name="Normal 7 2 4 5" xfId="39248"/>
    <cellStyle name="Normal 7 2 5" xfId="39249"/>
    <cellStyle name="Normal 7 2 5 2" xfId="39250"/>
    <cellStyle name="Normal 7 2 5 2 2" xfId="39251"/>
    <cellStyle name="Normal 7 2 5 2 3" xfId="39252"/>
    <cellStyle name="Normal 7 2 5 3" xfId="39253"/>
    <cellStyle name="Normal 7 2 5 3 2" xfId="39254"/>
    <cellStyle name="Normal 7 2 5 3 3" xfId="39255"/>
    <cellStyle name="Normal 7 2 5 4" xfId="39256"/>
    <cellStyle name="Normal 7 2 5 5" xfId="39257"/>
    <cellStyle name="Normal 7 2 6" xfId="39258"/>
    <cellStyle name="Normal 7 2 6 2" xfId="39259"/>
    <cellStyle name="Normal 7 2 6 2 2" xfId="39260"/>
    <cellStyle name="Normal 7 2 6 2 3" xfId="39261"/>
    <cellStyle name="Normal 7 2 6 3" xfId="39262"/>
    <cellStyle name="Normal 7 2 6 3 2" xfId="39263"/>
    <cellStyle name="Normal 7 2 6 3 3" xfId="39264"/>
    <cellStyle name="Normal 7 2 6 4" xfId="39265"/>
    <cellStyle name="Normal 7 2 6 5" xfId="39266"/>
    <cellStyle name="Normal 7 2 7" xfId="39267"/>
    <cellStyle name="Normal 7 2 7 2" xfId="39268"/>
    <cellStyle name="Normal 7 2 7 2 2" xfId="39269"/>
    <cellStyle name="Normal 7 2 7 2 3" xfId="39270"/>
    <cellStyle name="Normal 7 2 7 3" xfId="39271"/>
    <cellStyle name="Normal 7 2 7 3 2" xfId="39272"/>
    <cellStyle name="Normal 7 2 7 3 3" xfId="39273"/>
    <cellStyle name="Normal 7 2 7 4" xfId="39274"/>
    <cellStyle name="Normal 7 2 7 5" xfId="39275"/>
    <cellStyle name="Normal 7 2 8" xfId="39276"/>
    <cellStyle name="Normal 7 2 8 2" xfId="39277"/>
    <cellStyle name="Normal 7 2 8 2 2" xfId="39278"/>
    <cellStyle name="Normal 7 2 8 2 3" xfId="39279"/>
    <cellStyle name="Normal 7 2 8 3" xfId="39280"/>
    <cellStyle name="Normal 7 2 8 3 2" xfId="39281"/>
    <cellStyle name="Normal 7 2 8 3 3" xfId="39282"/>
    <cellStyle name="Normal 7 2 8 4" xfId="39283"/>
    <cellStyle name="Normal 7 2 8 5" xfId="39284"/>
    <cellStyle name="Normal 7 2 9" xfId="39285"/>
    <cellStyle name="Normal 7 2 9 2" xfId="39286"/>
    <cellStyle name="Normal 7 2 9 2 2" xfId="39287"/>
    <cellStyle name="Normal 7 2 9 2 3" xfId="39288"/>
    <cellStyle name="Normal 7 2 9 3" xfId="39289"/>
    <cellStyle name="Normal 7 2 9 3 2" xfId="39290"/>
    <cellStyle name="Normal 7 2 9 3 3" xfId="39291"/>
    <cellStyle name="Normal 7 2 9 4" xfId="39292"/>
    <cellStyle name="Normal 7 2 9 5" xfId="39293"/>
    <cellStyle name="Normal 7 20" xfId="39294"/>
    <cellStyle name="Normal 7 20 2" xfId="39295"/>
    <cellStyle name="Normal 7 20 2 2" xfId="39296"/>
    <cellStyle name="Normal 7 20 2 3" xfId="39297"/>
    <cellStyle name="Normal 7 20 3" xfId="39298"/>
    <cellStyle name="Normal 7 20 3 2" xfId="39299"/>
    <cellStyle name="Normal 7 20 3 3" xfId="39300"/>
    <cellStyle name="Normal 7 20 4" xfId="39301"/>
    <cellStyle name="Normal 7 20 5" xfId="39302"/>
    <cellStyle name="Normal 7 21" xfId="39303"/>
    <cellStyle name="Normal 7 21 2" xfId="39304"/>
    <cellStyle name="Normal 7 21 2 2" xfId="39305"/>
    <cellStyle name="Normal 7 21 2 3" xfId="39306"/>
    <cellStyle name="Normal 7 21 3" xfId="39307"/>
    <cellStyle name="Normal 7 21 3 2" xfId="39308"/>
    <cellStyle name="Normal 7 21 3 3" xfId="39309"/>
    <cellStyle name="Normal 7 21 4" xfId="39310"/>
    <cellStyle name="Normal 7 21 5" xfId="39311"/>
    <cellStyle name="Normal 7 22" xfId="39312"/>
    <cellStyle name="Normal 7 22 2" xfId="39313"/>
    <cellStyle name="Normal 7 22 2 2" xfId="39314"/>
    <cellStyle name="Normal 7 22 2 3" xfId="39315"/>
    <cellStyle name="Normal 7 22 3" xfId="39316"/>
    <cellStyle name="Normal 7 22 3 2" xfId="39317"/>
    <cellStyle name="Normal 7 22 3 3" xfId="39318"/>
    <cellStyle name="Normal 7 22 4" xfId="39319"/>
    <cellStyle name="Normal 7 22 5" xfId="39320"/>
    <cellStyle name="Normal 7 23" xfId="39321"/>
    <cellStyle name="Normal 7 23 2" xfId="39322"/>
    <cellStyle name="Normal 7 23 2 2" xfId="39323"/>
    <cellStyle name="Normal 7 23 2 3" xfId="39324"/>
    <cellStyle name="Normal 7 23 3" xfId="39325"/>
    <cellStyle name="Normal 7 23 3 2" xfId="39326"/>
    <cellStyle name="Normal 7 23 3 3" xfId="39327"/>
    <cellStyle name="Normal 7 23 4" xfId="39328"/>
    <cellStyle name="Normal 7 23 5" xfId="39329"/>
    <cellStyle name="Normal 7 24" xfId="39330"/>
    <cellStyle name="Normal 7 24 2" xfId="39331"/>
    <cellStyle name="Normal 7 24 2 2" xfId="39332"/>
    <cellStyle name="Normal 7 24 2 3" xfId="39333"/>
    <cellStyle name="Normal 7 24 3" xfId="39334"/>
    <cellStyle name="Normal 7 24 3 2" xfId="39335"/>
    <cellStyle name="Normal 7 24 3 3" xfId="39336"/>
    <cellStyle name="Normal 7 24 4" xfId="39337"/>
    <cellStyle name="Normal 7 24 5" xfId="39338"/>
    <cellStyle name="Normal 7 25" xfId="39339"/>
    <cellStyle name="Normal 7 25 2" xfId="39340"/>
    <cellStyle name="Normal 7 25 2 2" xfId="39341"/>
    <cellStyle name="Normal 7 25 2 3" xfId="39342"/>
    <cellStyle name="Normal 7 25 3" xfId="39343"/>
    <cellStyle name="Normal 7 25 3 2" xfId="39344"/>
    <cellStyle name="Normal 7 25 3 3" xfId="39345"/>
    <cellStyle name="Normal 7 25 4" xfId="39346"/>
    <cellStyle name="Normal 7 25 5" xfId="39347"/>
    <cellStyle name="Normal 7 26" xfId="39348"/>
    <cellStyle name="Normal 7 27" xfId="39349"/>
    <cellStyle name="Normal 7 28" xfId="39350"/>
    <cellStyle name="Normal 7 29" xfId="38996"/>
    <cellStyle name="Normal 7 3" xfId="39351"/>
    <cellStyle name="Normal 7 3 2" xfId="39352"/>
    <cellStyle name="Normal 7 3 2 2" xfId="39353"/>
    <cellStyle name="Normal 7 3 2 2 2" xfId="43236"/>
    <cellStyle name="Normal 7 3 2 3" xfId="39354"/>
    <cellStyle name="Normal 7 3 2 3 2" xfId="43237"/>
    <cellStyle name="Normal 7 3 2 4" xfId="43238"/>
    <cellStyle name="Normal 7 3 3" xfId="39355"/>
    <cellStyle name="Normal 7 3 3 2" xfId="39356"/>
    <cellStyle name="Normal 7 3 3 3" xfId="39357"/>
    <cellStyle name="Normal 7 3 4" xfId="39358"/>
    <cellStyle name="Normal 7 3 4 2" xfId="43239"/>
    <cellStyle name="Normal 7 3 5" xfId="39359"/>
    <cellStyle name="Normal 7 30" xfId="430"/>
    <cellStyle name="Normal 7 4" xfId="39360"/>
    <cellStyle name="Normal 7 4 2" xfId="39361"/>
    <cellStyle name="Normal 7 4 2 2" xfId="39362"/>
    <cellStyle name="Normal 7 4 2 3" xfId="39363"/>
    <cellStyle name="Normal 7 4 3" xfId="39364"/>
    <cellStyle name="Normal 7 4 3 2" xfId="39365"/>
    <cellStyle name="Normal 7 4 3 3" xfId="39366"/>
    <cellStyle name="Normal 7 4 4" xfId="39367"/>
    <cellStyle name="Normal 7 4 5" xfId="39368"/>
    <cellStyle name="Normal 7 5" xfId="39369"/>
    <cellStyle name="Normal 7 5 2" xfId="39370"/>
    <cellStyle name="Normal 7 5 2 2" xfId="39371"/>
    <cellStyle name="Normal 7 5 2 3" xfId="39372"/>
    <cellStyle name="Normal 7 5 3" xfId="39373"/>
    <cellStyle name="Normal 7 5 3 2" xfId="39374"/>
    <cellStyle name="Normal 7 5 3 3" xfId="39375"/>
    <cellStyle name="Normal 7 5 4" xfId="39376"/>
    <cellStyle name="Normal 7 5 5" xfId="39377"/>
    <cellStyle name="Normal 7 6" xfId="39378"/>
    <cellStyle name="Normal 7 6 2" xfId="39379"/>
    <cellStyle name="Normal 7 6 2 2" xfId="39380"/>
    <cellStyle name="Normal 7 6 2 3" xfId="39381"/>
    <cellStyle name="Normal 7 6 3" xfId="39382"/>
    <cellStyle name="Normal 7 6 3 2" xfId="39383"/>
    <cellStyle name="Normal 7 6 3 3" xfId="39384"/>
    <cellStyle name="Normal 7 6 4" xfId="39385"/>
    <cellStyle name="Normal 7 6 5" xfId="39386"/>
    <cellStyle name="Normal 7 7" xfId="39387"/>
    <cellStyle name="Normal 7 7 2" xfId="39388"/>
    <cellStyle name="Normal 7 7 2 2" xfId="39389"/>
    <cellStyle name="Normal 7 7 2 3" xfId="39390"/>
    <cellStyle name="Normal 7 7 3" xfId="39391"/>
    <cellStyle name="Normal 7 7 3 2" xfId="39392"/>
    <cellStyle name="Normal 7 7 3 3" xfId="39393"/>
    <cellStyle name="Normal 7 7 4" xfId="39394"/>
    <cellStyle name="Normal 7 7 5" xfId="39395"/>
    <cellStyle name="Normal 7 8" xfId="39396"/>
    <cellStyle name="Normal 7 8 2" xfId="39397"/>
    <cellStyle name="Normal 7 8 2 2" xfId="39398"/>
    <cellStyle name="Normal 7 8 2 3" xfId="39399"/>
    <cellStyle name="Normal 7 8 3" xfId="39400"/>
    <cellStyle name="Normal 7 8 3 2" xfId="39401"/>
    <cellStyle name="Normal 7 8 3 3" xfId="39402"/>
    <cellStyle name="Normal 7 8 4" xfId="39403"/>
    <cellStyle name="Normal 7 8 5" xfId="39404"/>
    <cellStyle name="Normal 7 9" xfId="39405"/>
    <cellStyle name="Normal 7 9 2" xfId="39406"/>
    <cellStyle name="Normal 7 9 2 2" xfId="39407"/>
    <cellStyle name="Normal 7 9 2 3" xfId="39408"/>
    <cellStyle name="Normal 7 9 3" xfId="39409"/>
    <cellStyle name="Normal 7 9 3 2" xfId="39410"/>
    <cellStyle name="Normal 7 9 3 3" xfId="39411"/>
    <cellStyle name="Normal 7 9 4" xfId="39412"/>
    <cellStyle name="Normal 7 9 5" xfId="39413"/>
    <cellStyle name="Normal 7_2006-2009 Updated Graph" xfId="39414"/>
    <cellStyle name="Normal 70" xfId="39415"/>
    <cellStyle name="Normal 71" xfId="39416"/>
    <cellStyle name="Normal 72" xfId="39417"/>
    <cellStyle name="Normal 73" xfId="39418"/>
    <cellStyle name="Normal 73 2" xfId="39419"/>
    <cellStyle name="Normal 74" xfId="39420"/>
    <cellStyle name="Normal 75" xfId="39421"/>
    <cellStyle name="Normal 76" xfId="39422"/>
    <cellStyle name="Normal 77" xfId="39423"/>
    <cellStyle name="Normal 78" xfId="39424"/>
    <cellStyle name="Normal 78 2" xfId="39425"/>
    <cellStyle name="Normal 78 2 2" xfId="39426"/>
    <cellStyle name="Normal 78 2 2 2" xfId="39427"/>
    <cellStyle name="Normal 78 2 2 3" xfId="39428"/>
    <cellStyle name="Normal 78 2 2 3 2" xfId="39429"/>
    <cellStyle name="Normal 78 2 2 4" xfId="39430"/>
    <cellStyle name="Normal 78 2 2 4 2" xfId="39431"/>
    <cellStyle name="Normal 78 2 2 5" xfId="39432"/>
    <cellStyle name="Normal 78 2 2 5 2" xfId="39433"/>
    <cellStyle name="Normal 78 2 3" xfId="39434"/>
    <cellStyle name="Normal 78 3" xfId="39435"/>
    <cellStyle name="Normal 78 3 2" xfId="39436"/>
    <cellStyle name="Normal 78 3 3" xfId="39437"/>
    <cellStyle name="Normal 78 3 3 2" xfId="39438"/>
    <cellStyle name="Normal 79" xfId="39439"/>
    <cellStyle name="Normal 8" xfId="335"/>
    <cellStyle name="Normal 8 10" xfId="39440"/>
    <cellStyle name="Normal 8 11" xfId="39441"/>
    <cellStyle name="Normal 8 12" xfId="39442"/>
    <cellStyle name="Normal 8 12 2" xfId="39443"/>
    <cellStyle name="Normal 8 12 2 2" xfId="39444"/>
    <cellStyle name="Normal 8 12 2 2 2" xfId="39445"/>
    <cellStyle name="Normal 8 12 2 3" xfId="39446"/>
    <cellStyle name="Normal 8 12 2 4" xfId="39447"/>
    <cellStyle name="Normal 8 12 2 5" xfId="39448"/>
    <cellStyle name="Normal 8 12 3" xfId="39449"/>
    <cellStyle name="Normal 8 12 3 2" xfId="39450"/>
    <cellStyle name="Normal 8 12 4" xfId="39451"/>
    <cellStyle name="Normal 8 12 5" xfId="39452"/>
    <cellStyle name="Normal 8 13" xfId="39453"/>
    <cellStyle name="Normal 8 14" xfId="39454"/>
    <cellStyle name="Normal 8 15" xfId="39455"/>
    <cellStyle name="Normal 8 16" xfId="39456"/>
    <cellStyle name="Normal 8 17" xfId="39457"/>
    <cellStyle name="Normal 8 18" xfId="39458"/>
    <cellStyle name="Normal 8 19" xfId="39459"/>
    <cellStyle name="Normal 8 2" xfId="336"/>
    <cellStyle name="Normal 8 2 10" xfId="39461"/>
    <cellStyle name="Normal 8 2 10 2" xfId="39462"/>
    <cellStyle name="Normal 8 2 10 3" xfId="39463"/>
    <cellStyle name="Normal 8 2 11" xfId="39464"/>
    <cellStyle name="Normal 8 2 11 2" xfId="39465"/>
    <cellStyle name="Normal 8 2 11 3" xfId="39466"/>
    <cellStyle name="Normal 8 2 12" xfId="39467"/>
    <cellStyle name="Normal 8 2 12 2" xfId="39468"/>
    <cellStyle name="Normal 8 2 12 2 2" xfId="39469"/>
    <cellStyle name="Normal 8 2 12 2 2 2" xfId="39470"/>
    <cellStyle name="Normal 8 2 12 2 3" xfId="39471"/>
    <cellStyle name="Normal 8 2 12 2 4" xfId="39472"/>
    <cellStyle name="Normal 8 2 12 2 5" xfId="39473"/>
    <cellStyle name="Normal 8 2 12 3" xfId="39474"/>
    <cellStyle name="Normal 8 2 12 3 2" xfId="39475"/>
    <cellStyle name="Normal 8 2 12 4" xfId="39476"/>
    <cellStyle name="Normal 8 2 12 5" xfId="39477"/>
    <cellStyle name="Normal 8 2 13" xfId="39478"/>
    <cellStyle name="Normal 8 2 14" xfId="39479"/>
    <cellStyle name="Normal 8 2 15" xfId="39480"/>
    <cellStyle name="Normal 8 2 16" xfId="39481"/>
    <cellStyle name="Normal 8 2 16 2" xfId="39482"/>
    <cellStyle name="Normal 8 2 17" xfId="39483"/>
    <cellStyle name="Normal 8 2 18" xfId="39484"/>
    <cellStyle name="Normal 8 2 19" xfId="39485"/>
    <cellStyle name="Normal 8 2 2" xfId="39486"/>
    <cellStyle name="Normal 8 2 2 2" xfId="39487"/>
    <cellStyle name="Normal 8 2 2 2 2" xfId="43240"/>
    <cellStyle name="Normal 8 2 2 3" xfId="39488"/>
    <cellStyle name="Normal 8 2 2 3 2" xfId="43241"/>
    <cellStyle name="Normal 8 2 2 4" xfId="43242"/>
    <cellStyle name="Normal 8 2 20" xfId="39460"/>
    <cellStyle name="Normal 8 2 3" xfId="39489"/>
    <cellStyle name="Normal 8 2 3 2" xfId="43243"/>
    <cellStyle name="Normal 8 2 4" xfId="39490"/>
    <cellStyle name="Normal 8 2 4 10" xfId="39491"/>
    <cellStyle name="Normal 8 2 4 11" xfId="39492"/>
    <cellStyle name="Normal 8 2 4 12" xfId="39493"/>
    <cellStyle name="Normal 8 2 4 13" xfId="39494"/>
    <cellStyle name="Normal 8 2 4 13 2" xfId="39495"/>
    <cellStyle name="Normal 8 2 4 14" xfId="39496"/>
    <cellStyle name="Normal 8 2 4 15" xfId="39497"/>
    <cellStyle name="Normal 8 2 4 16" xfId="39498"/>
    <cellStyle name="Normal 8 2 4 2" xfId="39499"/>
    <cellStyle name="Normal 8 2 4 2 10" xfId="39500"/>
    <cellStyle name="Normal 8 2 4 2 11" xfId="39501"/>
    <cellStyle name="Normal 8 2 4 2 12" xfId="39502"/>
    <cellStyle name="Normal 8 2 4 2 13" xfId="39503"/>
    <cellStyle name="Normal 8 2 4 2 13 2" xfId="39504"/>
    <cellStyle name="Normal 8 2 4 2 14" xfId="39505"/>
    <cellStyle name="Normal 8 2 4 2 15" xfId="39506"/>
    <cellStyle name="Normal 8 2 4 2 16" xfId="39507"/>
    <cellStyle name="Normal 8 2 4 2 2" xfId="39508"/>
    <cellStyle name="Normal 8 2 4 2 2 10" xfId="39509"/>
    <cellStyle name="Normal 8 2 4 2 2 11" xfId="39510"/>
    <cellStyle name="Normal 8 2 4 2 2 12" xfId="39511"/>
    <cellStyle name="Normal 8 2 4 2 2 12 2" xfId="39512"/>
    <cellStyle name="Normal 8 2 4 2 2 13" xfId="39513"/>
    <cellStyle name="Normal 8 2 4 2 2 14" xfId="39514"/>
    <cellStyle name="Normal 8 2 4 2 2 15" xfId="39515"/>
    <cellStyle name="Normal 8 2 4 2 2 2" xfId="39516"/>
    <cellStyle name="Normal 8 2 4 2 2 2 2" xfId="39517"/>
    <cellStyle name="Normal 8 2 4 2 2 2 2 2" xfId="39518"/>
    <cellStyle name="Normal 8 2 4 2 2 2 2 2 2" xfId="39519"/>
    <cellStyle name="Normal 8 2 4 2 2 2 2 2 2 2" xfId="39520"/>
    <cellStyle name="Normal 8 2 4 2 2 2 2 2 2 2 2" xfId="39521"/>
    <cellStyle name="Normal 8 2 4 2 2 2 2 2 2 3" xfId="39522"/>
    <cellStyle name="Normal 8 2 4 2 2 2 2 2 2 4" xfId="39523"/>
    <cellStyle name="Normal 8 2 4 2 2 2 2 2 2 5" xfId="39524"/>
    <cellStyle name="Normal 8 2 4 2 2 2 2 2 3" xfId="39525"/>
    <cellStyle name="Normal 8 2 4 2 2 2 2 2 3 2" xfId="39526"/>
    <cellStyle name="Normal 8 2 4 2 2 2 2 2 4" xfId="39527"/>
    <cellStyle name="Normal 8 2 4 2 2 2 2 2 5" xfId="39528"/>
    <cellStyle name="Normal 8 2 4 2 2 2 2 3" xfId="39529"/>
    <cellStyle name="Normal 8 2 4 2 2 2 2 4" xfId="39530"/>
    <cellStyle name="Normal 8 2 4 2 2 2 2 5" xfId="39531"/>
    <cellStyle name="Normal 8 2 4 2 2 2 2 6" xfId="39532"/>
    <cellStyle name="Normal 8 2 4 2 2 2 2 6 2" xfId="39533"/>
    <cellStyle name="Normal 8 2 4 2 2 2 2 7" xfId="39534"/>
    <cellStyle name="Normal 8 2 4 2 2 2 2 8" xfId="39535"/>
    <cellStyle name="Normal 8 2 4 2 2 2 2 9" xfId="39536"/>
    <cellStyle name="Normal 8 2 4 2 2 2 3" xfId="39537"/>
    <cellStyle name="Normal 8 2 4 2 2 2 3 2" xfId="39538"/>
    <cellStyle name="Normal 8 2 4 2 2 2 3 2 2" xfId="39539"/>
    <cellStyle name="Normal 8 2 4 2 2 2 3 2 2 2" xfId="39540"/>
    <cellStyle name="Normal 8 2 4 2 2 2 3 2 3" xfId="39541"/>
    <cellStyle name="Normal 8 2 4 2 2 2 3 2 4" xfId="39542"/>
    <cellStyle name="Normal 8 2 4 2 2 2 3 2 5" xfId="39543"/>
    <cellStyle name="Normal 8 2 4 2 2 2 3 3" xfId="39544"/>
    <cellStyle name="Normal 8 2 4 2 2 2 3 3 2" xfId="39545"/>
    <cellStyle name="Normal 8 2 4 2 2 2 3 4" xfId="39546"/>
    <cellStyle name="Normal 8 2 4 2 2 2 3 5" xfId="39547"/>
    <cellStyle name="Normal 8 2 4 2 2 2 4" xfId="39548"/>
    <cellStyle name="Normal 8 2 4 2 2 2 5" xfId="39549"/>
    <cellStyle name="Normal 8 2 4 2 2 2 6" xfId="39550"/>
    <cellStyle name="Normal 8 2 4 2 2 2 6 2" xfId="39551"/>
    <cellStyle name="Normal 8 2 4 2 2 2 7" xfId="39552"/>
    <cellStyle name="Normal 8 2 4 2 2 2 8" xfId="39553"/>
    <cellStyle name="Normal 8 2 4 2 2 2 9" xfId="39554"/>
    <cellStyle name="Normal 8 2 4 2 2 3" xfId="39555"/>
    <cellStyle name="Normal 8 2 4 2 2 4" xfId="39556"/>
    <cellStyle name="Normal 8 2 4 2 2 5" xfId="39557"/>
    <cellStyle name="Normal 8 2 4 2 2 6" xfId="39558"/>
    <cellStyle name="Normal 8 2 4 2 2 7" xfId="39559"/>
    <cellStyle name="Normal 8 2 4 2 2 8" xfId="39560"/>
    <cellStyle name="Normal 8 2 4 2 2 8 2" xfId="39561"/>
    <cellStyle name="Normal 8 2 4 2 2 8 2 2" xfId="39562"/>
    <cellStyle name="Normal 8 2 4 2 2 8 2 2 2" xfId="39563"/>
    <cellStyle name="Normal 8 2 4 2 2 8 2 3" xfId="39564"/>
    <cellStyle name="Normal 8 2 4 2 2 8 2 4" xfId="39565"/>
    <cellStyle name="Normal 8 2 4 2 2 8 2 5" xfId="39566"/>
    <cellStyle name="Normal 8 2 4 2 2 8 3" xfId="39567"/>
    <cellStyle name="Normal 8 2 4 2 2 8 3 2" xfId="39568"/>
    <cellStyle name="Normal 8 2 4 2 2 8 4" xfId="39569"/>
    <cellStyle name="Normal 8 2 4 2 2 8 5" xfId="39570"/>
    <cellStyle name="Normal 8 2 4 2 2 9" xfId="39571"/>
    <cellStyle name="Normal 8 2 4 2 3" xfId="39572"/>
    <cellStyle name="Normal 8 2 4 2 4" xfId="39573"/>
    <cellStyle name="Normal 8 2 4 2 4 2" xfId="39574"/>
    <cellStyle name="Normal 8 2 4 2 4 2 2" xfId="39575"/>
    <cellStyle name="Normal 8 2 4 2 4 2 2 2" xfId="39576"/>
    <cellStyle name="Normal 8 2 4 2 4 2 2 2 2" xfId="39577"/>
    <cellStyle name="Normal 8 2 4 2 4 2 2 2 2 2" xfId="39578"/>
    <cellStyle name="Normal 8 2 4 2 4 2 2 2 3" xfId="39579"/>
    <cellStyle name="Normal 8 2 4 2 4 2 2 2 4" xfId="39580"/>
    <cellStyle name="Normal 8 2 4 2 4 2 2 2 5" xfId="39581"/>
    <cellStyle name="Normal 8 2 4 2 4 2 2 3" xfId="39582"/>
    <cellStyle name="Normal 8 2 4 2 4 2 2 3 2" xfId="39583"/>
    <cellStyle name="Normal 8 2 4 2 4 2 2 4" xfId="39584"/>
    <cellStyle name="Normal 8 2 4 2 4 2 2 5" xfId="39585"/>
    <cellStyle name="Normal 8 2 4 2 4 2 3" xfId="39586"/>
    <cellStyle name="Normal 8 2 4 2 4 2 4" xfId="39587"/>
    <cellStyle name="Normal 8 2 4 2 4 2 5" xfId="39588"/>
    <cellStyle name="Normal 8 2 4 2 4 2 6" xfId="39589"/>
    <cellStyle name="Normal 8 2 4 2 4 2 6 2" xfId="39590"/>
    <cellStyle name="Normal 8 2 4 2 4 2 7" xfId="39591"/>
    <cellStyle name="Normal 8 2 4 2 4 2 8" xfId="39592"/>
    <cellStyle name="Normal 8 2 4 2 4 2 9" xfId="39593"/>
    <cellStyle name="Normal 8 2 4 2 4 3" xfId="39594"/>
    <cellStyle name="Normal 8 2 4 2 4 3 2" xfId="39595"/>
    <cellStyle name="Normal 8 2 4 2 4 3 2 2" xfId="39596"/>
    <cellStyle name="Normal 8 2 4 2 4 3 2 2 2" xfId="39597"/>
    <cellStyle name="Normal 8 2 4 2 4 3 2 3" xfId="39598"/>
    <cellStyle name="Normal 8 2 4 2 4 3 2 4" xfId="39599"/>
    <cellStyle name="Normal 8 2 4 2 4 3 2 5" xfId="39600"/>
    <cellStyle name="Normal 8 2 4 2 4 3 3" xfId="39601"/>
    <cellStyle name="Normal 8 2 4 2 4 3 3 2" xfId="39602"/>
    <cellStyle name="Normal 8 2 4 2 4 3 4" xfId="39603"/>
    <cellStyle name="Normal 8 2 4 2 4 3 5" xfId="39604"/>
    <cellStyle name="Normal 8 2 4 2 4 4" xfId="39605"/>
    <cellStyle name="Normal 8 2 4 2 4 5" xfId="39606"/>
    <cellStyle name="Normal 8 2 4 2 4 6" xfId="39607"/>
    <cellStyle name="Normal 8 2 4 2 4 6 2" xfId="39608"/>
    <cellStyle name="Normal 8 2 4 2 4 7" xfId="39609"/>
    <cellStyle name="Normal 8 2 4 2 4 8" xfId="39610"/>
    <cellStyle name="Normal 8 2 4 2 4 9" xfId="39611"/>
    <cellStyle name="Normal 8 2 4 2 5" xfId="39612"/>
    <cellStyle name="Normal 8 2 4 2 5 2" xfId="39613"/>
    <cellStyle name="Normal 8 2 4 2 5 3" xfId="39614"/>
    <cellStyle name="Normal 8 2 4 2 6" xfId="39615"/>
    <cellStyle name="Normal 8 2 4 2 6 2" xfId="39616"/>
    <cellStyle name="Normal 8 2 4 2 6 3" xfId="39617"/>
    <cellStyle name="Normal 8 2 4 2 7" xfId="39618"/>
    <cellStyle name="Normal 8 2 4 2 7 2" xfId="39619"/>
    <cellStyle name="Normal 8 2 4 2 7 3" xfId="39620"/>
    <cellStyle name="Normal 8 2 4 2 8" xfId="39621"/>
    <cellStyle name="Normal 8 2 4 2 8 2" xfId="39622"/>
    <cellStyle name="Normal 8 2 4 2 8 3" xfId="39623"/>
    <cellStyle name="Normal 8 2 4 2 9" xfId="39624"/>
    <cellStyle name="Normal 8 2 4 2 9 2" xfId="39625"/>
    <cellStyle name="Normal 8 2 4 2 9 2 2" xfId="39626"/>
    <cellStyle name="Normal 8 2 4 2 9 2 2 2" xfId="39627"/>
    <cellStyle name="Normal 8 2 4 2 9 2 3" xfId="39628"/>
    <cellStyle name="Normal 8 2 4 2 9 2 4" xfId="39629"/>
    <cellStyle name="Normal 8 2 4 2 9 2 5" xfId="39630"/>
    <cellStyle name="Normal 8 2 4 2 9 3" xfId="39631"/>
    <cellStyle name="Normal 8 2 4 2 9 3 2" xfId="39632"/>
    <cellStyle name="Normal 8 2 4 2 9 4" xfId="39633"/>
    <cellStyle name="Normal 8 2 4 2 9 5" xfId="39634"/>
    <cellStyle name="Normal 8 2 4 3" xfId="39635"/>
    <cellStyle name="Normal 8 2 4 3 10" xfId="39636"/>
    <cellStyle name="Normal 8 2 4 3 11" xfId="39637"/>
    <cellStyle name="Normal 8 2 4 3 12" xfId="39638"/>
    <cellStyle name="Normal 8 2 4 3 12 2" xfId="39639"/>
    <cellStyle name="Normal 8 2 4 3 13" xfId="39640"/>
    <cellStyle name="Normal 8 2 4 3 14" xfId="39641"/>
    <cellStyle name="Normal 8 2 4 3 15" xfId="39642"/>
    <cellStyle name="Normal 8 2 4 3 2" xfId="39643"/>
    <cellStyle name="Normal 8 2 4 3 2 2" xfId="39644"/>
    <cellStyle name="Normal 8 2 4 3 2 2 2" xfId="39645"/>
    <cellStyle name="Normal 8 2 4 3 2 2 2 2" xfId="39646"/>
    <cellStyle name="Normal 8 2 4 3 2 2 2 2 2" xfId="39647"/>
    <cellStyle name="Normal 8 2 4 3 2 2 2 2 2 2" xfId="39648"/>
    <cellStyle name="Normal 8 2 4 3 2 2 2 2 3" xfId="39649"/>
    <cellStyle name="Normal 8 2 4 3 2 2 2 2 4" xfId="39650"/>
    <cellStyle name="Normal 8 2 4 3 2 2 2 2 5" xfId="39651"/>
    <cellStyle name="Normal 8 2 4 3 2 2 2 3" xfId="39652"/>
    <cellStyle name="Normal 8 2 4 3 2 2 2 3 2" xfId="39653"/>
    <cellStyle name="Normal 8 2 4 3 2 2 2 4" xfId="39654"/>
    <cellStyle name="Normal 8 2 4 3 2 2 2 5" xfId="39655"/>
    <cellStyle name="Normal 8 2 4 3 2 2 3" xfId="39656"/>
    <cellStyle name="Normal 8 2 4 3 2 2 4" xfId="39657"/>
    <cellStyle name="Normal 8 2 4 3 2 2 5" xfId="39658"/>
    <cellStyle name="Normal 8 2 4 3 2 2 6" xfId="39659"/>
    <cellStyle name="Normal 8 2 4 3 2 2 6 2" xfId="39660"/>
    <cellStyle name="Normal 8 2 4 3 2 2 7" xfId="39661"/>
    <cellStyle name="Normal 8 2 4 3 2 2 8" xfId="39662"/>
    <cellStyle name="Normal 8 2 4 3 2 2 9" xfId="39663"/>
    <cellStyle name="Normal 8 2 4 3 2 3" xfId="39664"/>
    <cellStyle name="Normal 8 2 4 3 2 3 2" xfId="39665"/>
    <cellStyle name="Normal 8 2 4 3 2 3 2 2" xfId="39666"/>
    <cellStyle name="Normal 8 2 4 3 2 3 2 2 2" xfId="39667"/>
    <cellStyle name="Normal 8 2 4 3 2 3 2 3" xfId="39668"/>
    <cellStyle name="Normal 8 2 4 3 2 3 2 4" xfId="39669"/>
    <cellStyle name="Normal 8 2 4 3 2 3 2 5" xfId="39670"/>
    <cellStyle name="Normal 8 2 4 3 2 3 3" xfId="39671"/>
    <cellStyle name="Normal 8 2 4 3 2 3 3 2" xfId="39672"/>
    <cellStyle name="Normal 8 2 4 3 2 3 4" xfId="39673"/>
    <cellStyle name="Normal 8 2 4 3 2 3 5" xfId="39674"/>
    <cellStyle name="Normal 8 2 4 3 2 4" xfId="39675"/>
    <cellStyle name="Normal 8 2 4 3 2 5" xfId="39676"/>
    <cellStyle name="Normal 8 2 4 3 2 6" xfId="39677"/>
    <cellStyle name="Normal 8 2 4 3 2 6 2" xfId="39678"/>
    <cellStyle name="Normal 8 2 4 3 2 7" xfId="39679"/>
    <cellStyle name="Normal 8 2 4 3 2 8" xfId="39680"/>
    <cellStyle name="Normal 8 2 4 3 2 9" xfId="39681"/>
    <cellStyle name="Normal 8 2 4 3 3" xfId="39682"/>
    <cellStyle name="Normal 8 2 4 3 3 2" xfId="39683"/>
    <cellStyle name="Normal 8 2 4 3 3 3" xfId="39684"/>
    <cellStyle name="Normal 8 2 4 3 4" xfId="39685"/>
    <cellStyle name="Normal 8 2 4 3 4 2" xfId="39686"/>
    <cellStyle name="Normal 8 2 4 3 4 3" xfId="39687"/>
    <cellStyle name="Normal 8 2 4 3 5" xfId="39688"/>
    <cellStyle name="Normal 8 2 4 3 5 2" xfId="39689"/>
    <cellStyle name="Normal 8 2 4 3 5 3" xfId="39690"/>
    <cellStyle name="Normal 8 2 4 3 6" xfId="39691"/>
    <cellStyle name="Normal 8 2 4 3 6 2" xfId="39692"/>
    <cellStyle name="Normal 8 2 4 3 6 3" xfId="39693"/>
    <cellStyle name="Normal 8 2 4 3 7" xfId="39694"/>
    <cellStyle name="Normal 8 2 4 3 7 2" xfId="39695"/>
    <cellStyle name="Normal 8 2 4 3 7 3" xfId="39696"/>
    <cellStyle name="Normal 8 2 4 3 8" xfId="39697"/>
    <cellStyle name="Normal 8 2 4 3 8 2" xfId="39698"/>
    <cellStyle name="Normal 8 2 4 3 8 2 2" xfId="39699"/>
    <cellStyle name="Normal 8 2 4 3 8 2 2 2" xfId="39700"/>
    <cellStyle name="Normal 8 2 4 3 8 2 3" xfId="39701"/>
    <cellStyle name="Normal 8 2 4 3 8 2 4" xfId="39702"/>
    <cellStyle name="Normal 8 2 4 3 8 2 5" xfId="39703"/>
    <cellStyle name="Normal 8 2 4 3 8 3" xfId="39704"/>
    <cellStyle name="Normal 8 2 4 3 8 3 2" xfId="39705"/>
    <cellStyle name="Normal 8 2 4 3 8 4" xfId="39706"/>
    <cellStyle name="Normal 8 2 4 3 8 5" xfId="39707"/>
    <cellStyle name="Normal 8 2 4 3 9" xfId="39708"/>
    <cellStyle name="Normal 8 2 4 4" xfId="39709"/>
    <cellStyle name="Normal 8 2 4 4 2" xfId="39710"/>
    <cellStyle name="Normal 8 2 4 4 2 2" xfId="39711"/>
    <cellStyle name="Normal 8 2 4 4 2 2 2" xfId="39712"/>
    <cellStyle name="Normal 8 2 4 4 2 2 2 2" xfId="39713"/>
    <cellStyle name="Normal 8 2 4 4 2 2 2 2 2" xfId="39714"/>
    <cellStyle name="Normal 8 2 4 4 2 2 2 3" xfId="39715"/>
    <cellStyle name="Normal 8 2 4 4 2 2 2 4" xfId="39716"/>
    <cellStyle name="Normal 8 2 4 4 2 2 2 5" xfId="39717"/>
    <cellStyle name="Normal 8 2 4 4 2 2 3" xfId="39718"/>
    <cellStyle name="Normal 8 2 4 4 2 2 3 2" xfId="39719"/>
    <cellStyle name="Normal 8 2 4 4 2 2 4" xfId="39720"/>
    <cellStyle name="Normal 8 2 4 4 2 2 5" xfId="39721"/>
    <cellStyle name="Normal 8 2 4 4 2 3" xfId="39722"/>
    <cellStyle name="Normal 8 2 4 4 2 4" xfId="39723"/>
    <cellStyle name="Normal 8 2 4 4 2 5" xfId="39724"/>
    <cellStyle name="Normal 8 2 4 4 2 6" xfId="39725"/>
    <cellStyle name="Normal 8 2 4 4 2 6 2" xfId="39726"/>
    <cellStyle name="Normal 8 2 4 4 2 7" xfId="39727"/>
    <cellStyle name="Normal 8 2 4 4 2 8" xfId="39728"/>
    <cellStyle name="Normal 8 2 4 4 2 9" xfId="39729"/>
    <cellStyle name="Normal 8 2 4 4 3" xfId="39730"/>
    <cellStyle name="Normal 8 2 4 4 3 2" xfId="39731"/>
    <cellStyle name="Normal 8 2 4 4 3 2 2" xfId="39732"/>
    <cellStyle name="Normal 8 2 4 4 3 2 2 2" xfId="39733"/>
    <cellStyle name="Normal 8 2 4 4 3 2 3" xfId="39734"/>
    <cellStyle name="Normal 8 2 4 4 3 2 4" xfId="39735"/>
    <cellStyle name="Normal 8 2 4 4 3 2 5" xfId="39736"/>
    <cellStyle name="Normal 8 2 4 4 3 3" xfId="39737"/>
    <cellStyle name="Normal 8 2 4 4 3 3 2" xfId="39738"/>
    <cellStyle name="Normal 8 2 4 4 3 4" xfId="39739"/>
    <cellStyle name="Normal 8 2 4 4 3 5" xfId="39740"/>
    <cellStyle name="Normal 8 2 4 4 4" xfId="39741"/>
    <cellStyle name="Normal 8 2 4 4 5" xfId="39742"/>
    <cellStyle name="Normal 8 2 4 4 6" xfId="39743"/>
    <cellStyle name="Normal 8 2 4 4 6 2" xfId="39744"/>
    <cellStyle name="Normal 8 2 4 4 7" xfId="39745"/>
    <cellStyle name="Normal 8 2 4 4 8" xfId="39746"/>
    <cellStyle name="Normal 8 2 4 4 9" xfId="39747"/>
    <cellStyle name="Normal 8 2 4 5" xfId="39748"/>
    <cellStyle name="Normal 8 2 4 6" xfId="39749"/>
    <cellStyle name="Normal 8 2 4 7" xfId="39750"/>
    <cellStyle name="Normal 8 2 4 8" xfId="39751"/>
    <cellStyle name="Normal 8 2 4 9" xfId="39752"/>
    <cellStyle name="Normal 8 2 4 9 2" xfId="39753"/>
    <cellStyle name="Normal 8 2 4 9 2 2" xfId="39754"/>
    <cellStyle name="Normal 8 2 4 9 2 2 2" xfId="39755"/>
    <cellStyle name="Normal 8 2 4 9 2 3" xfId="39756"/>
    <cellStyle name="Normal 8 2 4 9 2 4" xfId="39757"/>
    <cellStyle name="Normal 8 2 4 9 2 5" xfId="39758"/>
    <cellStyle name="Normal 8 2 4 9 3" xfId="39759"/>
    <cellStyle name="Normal 8 2 4 9 3 2" xfId="39760"/>
    <cellStyle name="Normal 8 2 4 9 4" xfId="39761"/>
    <cellStyle name="Normal 8 2 4 9 5" xfId="39762"/>
    <cellStyle name="Normal 8 2 5" xfId="39763"/>
    <cellStyle name="Normal 8 2 5 10" xfId="39764"/>
    <cellStyle name="Normal 8 2 5 11" xfId="39765"/>
    <cellStyle name="Normal 8 2 5 12" xfId="39766"/>
    <cellStyle name="Normal 8 2 5 12 2" xfId="39767"/>
    <cellStyle name="Normal 8 2 5 13" xfId="39768"/>
    <cellStyle name="Normal 8 2 5 14" xfId="39769"/>
    <cellStyle name="Normal 8 2 5 15" xfId="39770"/>
    <cellStyle name="Normal 8 2 5 2" xfId="39771"/>
    <cellStyle name="Normal 8 2 5 2 2" xfId="39772"/>
    <cellStyle name="Normal 8 2 5 2 2 2" xfId="39773"/>
    <cellStyle name="Normal 8 2 5 2 2 2 2" xfId="39774"/>
    <cellStyle name="Normal 8 2 5 2 2 2 2 2" xfId="39775"/>
    <cellStyle name="Normal 8 2 5 2 2 2 2 2 2" xfId="39776"/>
    <cellStyle name="Normal 8 2 5 2 2 2 2 3" xfId="39777"/>
    <cellStyle name="Normal 8 2 5 2 2 2 2 4" xfId="39778"/>
    <cellStyle name="Normal 8 2 5 2 2 2 2 5" xfId="39779"/>
    <cellStyle name="Normal 8 2 5 2 2 2 3" xfId="39780"/>
    <cellStyle name="Normal 8 2 5 2 2 2 3 2" xfId="39781"/>
    <cellStyle name="Normal 8 2 5 2 2 2 4" xfId="39782"/>
    <cellStyle name="Normal 8 2 5 2 2 2 5" xfId="39783"/>
    <cellStyle name="Normal 8 2 5 2 2 3" xfId="39784"/>
    <cellStyle name="Normal 8 2 5 2 2 4" xfId="39785"/>
    <cellStyle name="Normal 8 2 5 2 2 5" xfId="39786"/>
    <cellStyle name="Normal 8 2 5 2 2 6" xfId="39787"/>
    <cellStyle name="Normal 8 2 5 2 2 6 2" xfId="39788"/>
    <cellStyle name="Normal 8 2 5 2 2 7" xfId="39789"/>
    <cellStyle name="Normal 8 2 5 2 2 8" xfId="39790"/>
    <cellStyle name="Normal 8 2 5 2 2 9" xfId="39791"/>
    <cellStyle name="Normal 8 2 5 2 3" xfId="39792"/>
    <cellStyle name="Normal 8 2 5 2 3 2" xfId="39793"/>
    <cellStyle name="Normal 8 2 5 2 3 2 2" xfId="39794"/>
    <cellStyle name="Normal 8 2 5 2 3 2 2 2" xfId="39795"/>
    <cellStyle name="Normal 8 2 5 2 3 2 3" xfId="39796"/>
    <cellStyle name="Normal 8 2 5 2 3 2 4" xfId="39797"/>
    <cellStyle name="Normal 8 2 5 2 3 2 5" xfId="39798"/>
    <cellStyle name="Normal 8 2 5 2 3 3" xfId="39799"/>
    <cellStyle name="Normal 8 2 5 2 3 3 2" xfId="39800"/>
    <cellStyle name="Normal 8 2 5 2 3 4" xfId="39801"/>
    <cellStyle name="Normal 8 2 5 2 3 5" xfId="39802"/>
    <cellStyle name="Normal 8 2 5 2 4" xfId="39803"/>
    <cellStyle name="Normal 8 2 5 2 5" xfId="39804"/>
    <cellStyle name="Normal 8 2 5 2 6" xfId="39805"/>
    <cellStyle name="Normal 8 2 5 2 6 2" xfId="39806"/>
    <cellStyle name="Normal 8 2 5 2 7" xfId="39807"/>
    <cellStyle name="Normal 8 2 5 2 8" xfId="39808"/>
    <cellStyle name="Normal 8 2 5 2 9" xfId="39809"/>
    <cellStyle name="Normal 8 2 5 3" xfId="39810"/>
    <cellStyle name="Normal 8 2 5 4" xfId="39811"/>
    <cellStyle name="Normal 8 2 5 5" xfId="39812"/>
    <cellStyle name="Normal 8 2 5 6" xfId="39813"/>
    <cellStyle name="Normal 8 2 5 7" xfId="39814"/>
    <cellStyle name="Normal 8 2 5 8" xfId="39815"/>
    <cellStyle name="Normal 8 2 5 8 2" xfId="39816"/>
    <cellStyle name="Normal 8 2 5 8 2 2" xfId="39817"/>
    <cellStyle name="Normal 8 2 5 8 2 2 2" xfId="39818"/>
    <cellStyle name="Normal 8 2 5 8 2 3" xfId="39819"/>
    <cellStyle name="Normal 8 2 5 8 2 4" xfId="39820"/>
    <cellStyle name="Normal 8 2 5 8 2 5" xfId="39821"/>
    <cellStyle name="Normal 8 2 5 8 3" xfId="39822"/>
    <cellStyle name="Normal 8 2 5 8 3 2" xfId="39823"/>
    <cellStyle name="Normal 8 2 5 8 4" xfId="39824"/>
    <cellStyle name="Normal 8 2 5 8 5" xfId="39825"/>
    <cellStyle name="Normal 8 2 5 9" xfId="39826"/>
    <cellStyle name="Normal 8 2 6" xfId="39827"/>
    <cellStyle name="Normal 8 2 7" xfId="39828"/>
    <cellStyle name="Normal 8 2 7 2" xfId="39829"/>
    <cellStyle name="Normal 8 2 7 2 2" xfId="39830"/>
    <cellStyle name="Normal 8 2 7 2 2 2" xfId="39831"/>
    <cellStyle name="Normal 8 2 7 2 2 2 2" xfId="39832"/>
    <cellStyle name="Normal 8 2 7 2 2 2 2 2" xfId="39833"/>
    <cellStyle name="Normal 8 2 7 2 2 2 3" xfId="39834"/>
    <cellStyle name="Normal 8 2 7 2 2 2 4" xfId="39835"/>
    <cellStyle name="Normal 8 2 7 2 2 2 5" xfId="39836"/>
    <cellStyle name="Normal 8 2 7 2 2 3" xfId="39837"/>
    <cellStyle name="Normal 8 2 7 2 2 3 2" xfId="39838"/>
    <cellStyle name="Normal 8 2 7 2 2 4" xfId="39839"/>
    <cellStyle name="Normal 8 2 7 2 2 5" xfId="39840"/>
    <cellStyle name="Normal 8 2 7 2 3" xfId="39841"/>
    <cellStyle name="Normal 8 2 7 2 4" xfId="39842"/>
    <cellStyle name="Normal 8 2 7 2 5" xfId="39843"/>
    <cellStyle name="Normal 8 2 7 2 6" xfId="39844"/>
    <cellStyle name="Normal 8 2 7 2 6 2" xfId="39845"/>
    <cellStyle name="Normal 8 2 7 2 7" xfId="39846"/>
    <cellStyle name="Normal 8 2 7 2 8" xfId="39847"/>
    <cellStyle name="Normal 8 2 7 2 9" xfId="39848"/>
    <cellStyle name="Normal 8 2 7 3" xfId="39849"/>
    <cellStyle name="Normal 8 2 7 3 2" xfId="39850"/>
    <cellStyle name="Normal 8 2 7 3 2 2" xfId="39851"/>
    <cellStyle name="Normal 8 2 7 3 2 2 2" xfId="39852"/>
    <cellStyle name="Normal 8 2 7 3 2 3" xfId="39853"/>
    <cellStyle name="Normal 8 2 7 3 2 4" xfId="39854"/>
    <cellStyle name="Normal 8 2 7 3 2 5" xfId="39855"/>
    <cellStyle name="Normal 8 2 7 3 3" xfId="39856"/>
    <cellStyle name="Normal 8 2 7 3 3 2" xfId="39857"/>
    <cellStyle name="Normal 8 2 7 3 4" xfId="39858"/>
    <cellStyle name="Normal 8 2 7 3 5" xfId="39859"/>
    <cellStyle name="Normal 8 2 7 4" xfId="39860"/>
    <cellStyle name="Normal 8 2 7 5" xfId="39861"/>
    <cellStyle name="Normal 8 2 7 6" xfId="39862"/>
    <cellStyle name="Normal 8 2 7 6 2" xfId="39863"/>
    <cellStyle name="Normal 8 2 7 7" xfId="39864"/>
    <cellStyle name="Normal 8 2 7 8" xfId="39865"/>
    <cellStyle name="Normal 8 2 7 9" xfId="39866"/>
    <cellStyle name="Normal 8 2 8" xfId="39867"/>
    <cellStyle name="Normal 8 2 8 2" xfId="39868"/>
    <cellStyle name="Normal 8 2 8 3" xfId="39869"/>
    <cellStyle name="Normal 8 2 9" xfId="39870"/>
    <cellStyle name="Normal 8 2 9 2" xfId="39871"/>
    <cellStyle name="Normal 8 2 9 3" xfId="39872"/>
    <cellStyle name="Normal 8 20" xfId="39873"/>
    <cellStyle name="Normal 8 21" xfId="39874"/>
    <cellStyle name="Normal 8 22" xfId="39875"/>
    <cellStyle name="Normal 8 23" xfId="39876"/>
    <cellStyle name="Normal 8 24" xfId="39877"/>
    <cellStyle name="Normal 8 25" xfId="39878"/>
    <cellStyle name="Normal 8 26" xfId="39879"/>
    <cellStyle name="Normal 8 27" xfId="39880"/>
    <cellStyle name="Normal 8 28" xfId="39881"/>
    <cellStyle name="Normal 8 29" xfId="39882"/>
    <cellStyle name="Normal 8 3" xfId="337"/>
    <cellStyle name="Normal 8 3 2" xfId="39884"/>
    <cellStyle name="Normal 8 3 3" xfId="39885"/>
    <cellStyle name="Normal 8 3 4" xfId="39883"/>
    <cellStyle name="Normal 8 30" xfId="39886"/>
    <cellStyle name="Normal 8 31" xfId="39887"/>
    <cellStyle name="Normal 8 32" xfId="39888"/>
    <cellStyle name="Normal 8 33" xfId="39889"/>
    <cellStyle name="Normal 8 34" xfId="39890"/>
    <cellStyle name="Normal 8 35" xfId="39891"/>
    <cellStyle name="Normal 8 36" xfId="39892"/>
    <cellStyle name="Normal 8 37" xfId="39893"/>
    <cellStyle name="Normal 8 38" xfId="39894"/>
    <cellStyle name="Normal 8 39" xfId="39895"/>
    <cellStyle name="Normal 8 4" xfId="39896"/>
    <cellStyle name="Normal 8 4 10" xfId="39897"/>
    <cellStyle name="Normal 8 4 11" xfId="39898"/>
    <cellStyle name="Normal 8 4 12" xfId="39899"/>
    <cellStyle name="Normal 8 4 13" xfId="39900"/>
    <cellStyle name="Normal 8 4 13 2" xfId="39901"/>
    <cellStyle name="Normal 8 4 14" xfId="39902"/>
    <cellStyle name="Normal 8 4 15" xfId="39903"/>
    <cellStyle name="Normal 8 4 16" xfId="39904"/>
    <cellStyle name="Normal 8 4 2" xfId="39905"/>
    <cellStyle name="Normal 8 4 2 10" xfId="39906"/>
    <cellStyle name="Normal 8 4 2 11" xfId="39907"/>
    <cellStyle name="Normal 8 4 2 12" xfId="39908"/>
    <cellStyle name="Normal 8 4 2 13" xfId="39909"/>
    <cellStyle name="Normal 8 4 2 13 2" xfId="39910"/>
    <cellStyle name="Normal 8 4 2 14" xfId="39911"/>
    <cellStyle name="Normal 8 4 2 15" xfId="39912"/>
    <cellStyle name="Normal 8 4 2 16" xfId="39913"/>
    <cellStyle name="Normal 8 4 2 2" xfId="39914"/>
    <cellStyle name="Normal 8 4 2 2 10" xfId="39915"/>
    <cellStyle name="Normal 8 4 2 2 11" xfId="39916"/>
    <cellStyle name="Normal 8 4 2 2 12" xfId="39917"/>
    <cellStyle name="Normal 8 4 2 2 12 2" xfId="39918"/>
    <cellStyle name="Normal 8 4 2 2 13" xfId="39919"/>
    <cellStyle name="Normal 8 4 2 2 14" xfId="39920"/>
    <cellStyle name="Normal 8 4 2 2 15" xfId="39921"/>
    <cellStyle name="Normal 8 4 2 2 2" xfId="39922"/>
    <cellStyle name="Normal 8 4 2 2 2 2" xfId="39923"/>
    <cellStyle name="Normal 8 4 2 2 2 2 2" xfId="39924"/>
    <cellStyle name="Normal 8 4 2 2 2 2 2 2" xfId="39925"/>
    <cellStyle name="Normal 8 4 2 2 2 2 2 2 2" xfId="39926"/>
    <cellStyle name="Normal 8 4 2 2 2 2 2 2 2 2" xfId="39927"/>
    <cellStyle name="Normal 8 4 2 2 2 2 2 2 3" xfId="39928"/>
    <cellStyle name="Normal 8 4 2 2 2 2 2 2 4" xfId="39929"/>
    <cellStyle name="Normal 8 4 2 2 2 2 2 2 5" xfId="39930"/>
    <cellStyle name="Normal 8 4 2 2 2 2 2 3" xfId="39931"/>
    <cellStyle name="Normal 8 4 2 2 2 2 2 3 2" xfId="39932"/>
    <cellStyle name="Normal 8 4 2 2 2 2 2 4" xfId="39933"/>
    <cellStyle name="Normal 8 4 2 2 2 2 2 5" xfId="39934"/>
    <cellStyle name="Normal 8 4 2 2 2 2 3" xfId="39935"/>
    <cellStyle name="Normal 8 4 2 2 2 2 4" xfId="39936"/>
    <cellStyle name="Normal 8 4 2 2 2 2 5" xfId="39937"/>
    <cellStyle name="Normal 8 4 2 2 2 2 6" xfId="39938"/>
    <cellStyle name="Normal 8 4 2 2 2 2 6 2" xfId="39939"/>
    <cellStyle name="Normal 8 4 2 2 2 2 7" xfId="39940"/>
    <cellStyle name="Normal 8 4 2 2 2 2 8" xfId="39941"/>
    <cellStyle name="Normal 8 4 2 2 2 2 9" xfId="39942"/>
    <cellStyle name="Normal 8 4 2 2 2 3" xfId="39943"/>
    <cellStyle name="Normal 8 4 2 2 2 3 2" xfId="39944"/>
    <cellStyle name="Normal 8 4 2 2 2 3 2 2" xfId="39945"/>
    <cellStyle name="Normal 8 4 2 2 2 3 2 2 2" xfId="39946"/>
    <cellStyle name="Normal 8 4 2 2 2 3 2 3" xfId="39947"/>
    <cellStyle name="Normal 8 4 2 2 2 3 2 4" xfId="39948"/>
    <cellStyle name="Normal 8 4 2 2 2 3 2 5" xfId="39949"/>
    <cellStyle name="Normal 8 4 2 2 2 3 3" xfId="39950"/>
    <cellStyle name="Normal 8 4 2 2 2 3 3 2" xfId="39951"/>
    <cellStyle name="Normal 8 4 2 2 2 3 4" xfId="39952"/>
    <cellStyle name="Normal 8 4 2 2 2 3 5" xfId="39953"/>
    <cellStyle name="Normal 8 4 2 2 2 4" xfId="39954"/>
    <cellStyle name="Normal 8 4 2 2 2 5" xfId="39955"/>
    <cellStyle name="Normal 8 4 2 2 2 6" xfId="39956"/>
    <cellStyle name="Normal 8 4 2 2 2 6 2" xfId="39957"/>
    <cellStyle name="Normal 8 4 2 2 2 7" xfId="39958"/>
    <cellStyle name="Normal 8 4 2 2 2 8" xfId="39959"/>
    <cellStyle name="Normal 8 4 2 2 2 9" xfId="39960"/>
    <cellStyle name="Normal 8 4 2 2 3" xfId="39961"/>
    <cellStyle name="Normal 8 4 2 2 3 2" xfId="39962"/>
    <cellStyle name="Normal 8 4 2 2 3 3" xfId="39963"/>
    <cellStyle name="Normal 8 4 2 2 4" xfId="39964"/>
    <cellStyle name="Normal 8 4 2 2 4 2" xfId="39965"/>
    <cellStyle name="Normal 8 4 2 2 4 3" xfId="39966"/>
    <cellStyle name="Normal 8 4 2 2 5" xfId="39967"/>
    <cellStyle name="Normal 8 4 2 2 5 2" xfId="39968"/>
    <cellStyle name="Normal 8 4 2 2 5 3" xfId="39969"/>
    <cellStyle name="Normal 8 4 2 2 6" xfId="39970"/>
    <cellStyle name="Normal 8 4 2 2 6 2" xfId="39971"/>
    <cellStyle name="Normal 8 4 2 2 6 3" xfId="39972"/>
    <cellStyle name="Normal 8 4 2 2 7" xfId="39973"/>
    <cellStyle name="Normal 8 4 2 2 7 2" xfId="39974"/>
    <cellStyle name="Normal 8 4 2 2 7 3" xfId="39975"/>
    <cellStyle name="Normal 8 4 2 2 8" xfId="39976"/>
    <cellStyle name="Normal 8 4 2 2 8 2" xfId="39977"/>
    <cellStyle name="Normal 8 4 2 2 8 2 2" xfId="39978"/>
    <cellStyle name="Normal 8 4 2 2 8 2 2 2" xfId="39979"/>
    <cellStyle name="Normal 8 4 2 2 8 2 3" xfId="39980"/>
    <cellStyle name="Normal 8 4 2 2 8 2 4" xfId="39981"/>
    <cellStyle name="Normal 8 4 2 2 8 2 5" xfId="39982"/>
    <cellStyle name="Normal 8 4 2 2 8 3" xfId="39983"/>
    <cellStyle name="Normal 8 4 2 2 8 3 2" xfId="39984"/>
    <cellStyle name="Normal 8 4 2 2 8 4" xfId="39985"/>
    <cellStyle name="Normal 8 4 2 2 8 5" xfId="39986"/>
    <cellStyle name="Normal 8 4 2 2 9" xfId="39987"/>
    <cellStyle name="Normal 8 4 2 3" xfId="39988"/>
    <cellStyle name="Normal 8 4 2 3 2" xfId="39989"/>
    <cellStyle name="Normal 8 4 2 3 3" xfId="39990"/>
    <cellStyle name="Normal 8 4 2 4" xfId="39991"/>
    <cellStyle name="Normal 8 4 2 4 2" xfId="39992"/>
    <cellStyle name="Normal 8 4 2 4 2 2" xfId="39993"/>
    <cellStyle name="Normal 8 4 2 4 2 2 2" xfId="39994"/>
    <cellStyle name="Normal 8 4 2 4 2 2 2 2" xfId="39995"/>
    <cellStyle name="Normal 8 4 2 4 2 2 2 2 2" xfId="39996"/>
    <cellStyle name="Normal 8 4 2 4 2 2 2 3" xfId="39997"/>
    <cellStyle name="Normal 8 4 2 4 2 2 2 4" xfId="39998"/>
    <cellStyle name="Normal 8 4 2 4 2 2 2 5" xfId="39999"/>
    <cellStyle name="Normal 8 4 2 4 2 2 3" xfId="40000"/>
    <cellStyle name="Normal 8 4 2 4 2 2 3 2" xfId="40001"/>
    <cellStyle name="Normal 8 4 2 4 2 2 4" xfId="40002"/>
    <cellStyle name="Normal 8 4 2 4 2 2 5" xfId="40003"/>
    <cellStyle name="Normal 8 4 2 4 2 3" xfId="40004"/>
    <cellStyle name="Normal 8 4 2 4 2 4" xfId="40005"/>
    <cellStyle name="Normal 8 4 2 4 2 5" xfId="40006"/>
    <cellStyle name="Normal 8 4 2 4 2 6" xfId="40007"/>
    <cellStyle name="Normal 8 4 2 4 2 6 2" xfId="40008"/>
    <cellStyle name="Normal 8 4 2 4 2 7" xfId="40009"/>
    <cellStyle name="Normal 8 4 2 4 2 8" xfId="40010"/>
    <cellStyle name="Normal 8 4 2 4 2 9" xfId="40011"/>
    <cellStyle name="Normal 8 4 2 4 3" xfId="40012"/>
    <cellStyle name="Normal 8 4 2 4 3 2" xfId="40013"/>
    <cellStyle name="Normal 8 4 2 4 3 2 2" xfId="40014"/>
    <cellStyle name="Normal 8 4 2 4 3 2 2 2" xfId="40015"/>
    <cellStyle name="Normal 8 4 2 4 3 2 3" xfId="40016"/>
    <cellStyle name="Normal 8 4 2 4 3 2 4" xfId="40017"/>
    <cellStyle name="Normal 8 4 2 4 3 2 5" xfId="40018"/>
    <cellStyle name="Normal 8 4 2 4 3 3" xfId="40019"/>
    <cellStyle name="Normal 8 4 2 4 3 3 2" xfId="40020"/>
    <cellStyle name="Normal 8 4 2 4 3 4" xfId="40021"/>
    <cellStyle name="Normal 8 4 2 4 3 5" xfId="40022"/>
    <cellStyle name="Normal 8 4 2 4 4" xfId="40023"/>
    <cellStyle name="Normal 8 4 2 4 5" xfId="40024"/>
    <cellStyle name="Normal 8 4 2 4 6" xfId="40025"/>
    <cellStyle name="Normal 8 4 2 4 6 2" xfId="40026"/>
    <cellStyle name="Normal 8 4 2 4 7" xfId="40027"/>
    <cellStyle name="Normal 8 4 2 4 8" xfId="40028"/>
    <cellStyle name="Normal 8 4 2 4 9" xfId="40029"/>
    <cellStyle name="Normal 8 4 2 5" xfId="40030"/>
    <cellStyle name="Normal 8 4 2 6" xfId="40031"/>
    <cellStyle name="Normal 8 4 2 7" xfId="40032"/>
    <cellStyle name="Normal 8 4 2 8" xfId="40033"/>
    <cellStyle name="Normal 8 4 2 9" xfId="40034"/>
    <cellStyle name="Normal 8 4 2 9 2" xfId="40035"/>
    <cellStyle name="Normal 8 4 2 9 2 2" xfId="40036"/>
    <cellStyle name="Normal 8 4 2 9 2 2 2" xfId="40037"/>
    <cellStyle name="Normal 8 4 2 9 2 3" xfId="40038"/>
    <cellStyle name="Normal 8 4 2 9 2 4" xfId="40039"/>
    <cellStyle name="Normal 8 4 2 9 2 5" xfId="40040"/>
    <cellStyle name="Normal 8 4 2 9 3" xfId="40041"/>
    <cellStyle name="Normal 8 4 2 9 3 2" xfId="40042"/>
    <cellStyle name="Normal 8 4 2 9 4" xfId="40043"/>
    <cellStyle name="Normal 8 4 2 9 5" xfId="40044"/>
    <cellStyle name="Normal 8 4 3" xfId="40045"/>
    <cellStyle name="Normal 8 4 3 10" xfId="40046"/>
    <cellStyle name="Normal 8 4 3 11" xfId="40047"/>
    <cellStyle name="Normal 8 4 3 12" xfId="40048"/>
    <cellStyle name="Normal 8 4 3 12 2" xfId="40049"/>
    <cellStyle name="Normal 8 4 3 13" xfId="40050"/>
    <cellStyle name="Normal 8 4 3 14" xfId="40051"/>
    <cellStyle name="Normal 8 4 3 15" xfId="40052"/>
    <cellStyle name="Normal 8 4 3 2" xfId="40053"/>
    <cellStyle name="Normal 8 4 3 2 2" xfId="40054"/>
    <cellStyle name="Normal 8 4 3 2 2 2" xfId="40055"/>
    <cellStyle name="Normal 8 4 3 2 2 2 2" xfId="40056"/>
    <cellStyle name="Normal 8 4 3 2 2 2 2 2" xfId="40057"/>
    <cellStyle name="Normal 8 4 3 2 2 2 2 2 2" xfId="40058"/>
    <cellStyle name="Normal 8 4 3 2 2 2 2 3" xfId="40059"/>
    <cellStyle name="Normal 8 4 3 2 2 2 2 4" xfId="40060"/>
    <cellStyle name="Normal 8 4 3 2 2 2 2 5" xfId="40061"/>
    <cellStyle name="Normal 8 4 3 2 2 2 3" xfId="40062"/>
    <cellStyle name="Normal 8 4 3 2 2 2 3 2" xfId="40063"/>
    <cellStyle name="Normal 8 4 3 2 2 2 4" xfId="40064"/>
    <cellStyle name="Normal 8 4 3 2 2 2 5" xfId="40065"/>
    <cellStyle name="Normal 8 4 3 2 2 3" xfId="40066"/>
    <cellStyle name="Normal 8 4 3 2 2 4" xfId="40067"/>
    <cellStyle name="Normal 8 4 3 2 2 5" xfId="40068"/>
    <cellStyle name="Normal 8 4 3 2 2 6" xfId="40069"/>
    <cellStyle name="Normal 8 4 3 2 2 6 2" xfId="40070"/>
    <cellStyle name="Normal 8 4 3 2 2 7" xfId="40071"/>
    <cellStyle name="Normal 8 4 3 2 2 8" xfId="40072"/>
    <cellStyle name="Normal 8 4 3 2 2 9" xfId="40073"/>
    <cellStyle name="Normal 8 4 3 2 3" xfId="40074"/>
    <cellStyle name="Normal 8 4 3 2 3 2" xfId="40075"/>
    <cellStyle name="Normal 8 4 3 2 3 2 2" xfId="40076"/>
    <cellStyle name="Normal 8 4 3 2 3 2 2 2" xfId="40077"/>
    <cellStyle name="Normal 8 4 3 2 3 2 3" xfId="40078"/>
    <cellStyle name="Normal 8 4 3 2 3 2 4" xfId="40079"/>
    <cellStyle name="Normal 8 4 3 2 3 2 5" xfId="40080"/>
    <cellStyle name="Normal 8 4 3 2 3 3" xfId="40081"/>
    <cellStyle name="Normal 8 4 3 2 3 3 2" xfId="40082"/>
    <cellStyle name="Normal 8 4 3 2 3 4" xfId="40083"/>
    <cellStyle name="Normal 8 4 3 2 3 5" xfId="40084"/>
    <cellStyle name="Normal 8 4 3 2 4" xfId="40085"/>
    <cellStyle name="Normal 8 4 3 2 5" xfId="40086"/>
    <cellStyle name="Normal 8 4 3 2 6" xfId="40087"/>
    <cellStyle name="Normal 8 4 3 2 6 2" xfId="40088"/>
    <cellStyle name="Normal 8 4 3 2 7" xfId="40089"/>
    <cellStyle name="Normal 8 4 3 2 8" xfId="40090"/>
    <cellStyle name="Normal 8 4 3 2 9" xfId="40091"/>
    <cellStyle name="Normal 8 4 3 3" xfId="40092"/>
    <cellStyle name="Normal 8 4 3 4" xfId="40093"/>
    <cellStyle name="Normal 8 4 3 5" xfId="40094"/>
    <cellStyle name="Normal 8 4 3 6" xfId="40095"/>
    <cellStyle name="Normal 8 4 3 7" xfId="40096"/>
    <cellStyle name="Normal 8 4 3 8" xfId="40097"/>
    <cellStyle name="Normal 8 4 3 8 2" xfId="40098"/>
    <cellStyle name="Normal 8 4 3 8 2 2" xfId="40099"/>
    <cellStyle name="Normal 8 4 3 8 2 2 2" xfId="40100"/>
    <cellStyle name="Normal 8 4 3 8 2 3" xfId="40101"/>
    <cellStyle name="Normal 8 4 3 8 2 4" xfId="40102"/>
    <cellStyle name="Normal 8 4 3 8 2 5" xfId="40103"/>
    <cellStyle name="Normal 8 4 3 8 3" xfId="40104"/>
    <cellStyle name="Normal 8 4 3 8 3 2" xfId="40105"/>
    <cellStyle name="Normal 8 4 3 8 4" xfId="40106"/>
    <cellStyle name="Normal 8 4 3 8 5" xfId="40107"/>
    <cellStyle name="Normal 8 4 3 9" xfId="40108"/>
    <cellStyle name="Normal 8 4 4" xfId="40109"/>
    <cellStyle name="Normal 8 4 4 2" xfId="40110"/>
    <cellStyle name="Normal 8 4 4 2 2" xfId="40111"/>
    <cellStyle name="Normal 8 4 4 2 2 2" xfId="40112"/>
    <cellStyle name="Normal 8 4 4 2 2 2 2" xfId="40113"/>
    <cellStyle name="Normal 8 4 4 2 2 2 2 2" xfId="40114"/>
    <cellStyle name="Normal 8 4 4 2 2 2 3" xfId="40115"/>
    <cellStyle name="Normal 8 4 4 2 2 2 4" xfId="40116"/>
    <cellStyle name="Normal 8 4 4 2 2 2 5" xfId="40117"/>
    <cellStyle name="Normal 8 4 4 2 2 3" xfId="40118"/>
    <cellStyle name="Normal 8 4 4 2 2 3 2" xfId="40119"/>
    <cellStyle name="Normal 8 4 4 2 2 4" xfId="40120"/>
    <cellStyle name="Normal 8 4 4 2 2 5" xfId="40121"/>
    <cellStyle name="Normal 8 4 4 2 3" xfId="40122"/>
    <cellStyle name="Normal 8 4 4 2 4" xfId="40123"/>
    <cellStyle name="Normal 8 4 4 2 5" xfId="40124"/>
    <cellStyle name="Normal 8 4 4 2 6" xfId="40125"/>
    <cellStyle name="Normal 8 4 4 2 6 2" xfId="40126"/>
    <cellStyle name="Normal 8 4 4 2 7" xfId="40127"/>
    <cellStyle name="Normal 8 4 4 2 8" xfId="40128"/>
    <cellStyle name="Normal 8 4 4 2 9" xfId="40129"/>
    <cellStyle name="Normal 8 4 4 3" xfId="40130"/>
    <cellStyle name="Normal 8 4 4 3 2" xfId="40131"/>
    <cellStyle name="Normal 8 4 4 3 2 2" xfId="40132"/>
    <cellStyle name="Normal 8 4 4 3 2 2 2" xfId="40133"/>
    <cellStyle name="Normal 8 4 4 3 2 3" xfId="40134"/>
    <cellStyle name="Normal 8 4 4 3 2 4" xfId="40135"/>
    <cellStyle name="Normal 8 4 4 3 2 5" xfId="40136"/>
    <cellStyle name="Normal 8 4 4 3 3" xfId="40137"/>
    <cellStyle name="Normal 8 4 4 3 3 2" xfId="40138"/>
    <cellStyle name="Normal 8 4 4 3 4" xfId="40139"/>
    <cellStyle name="Normal 8 4 4 3 5" xfId="40140"/>
    <cellStyle name="Normal 8 4 4 4" xfId="40141"/>
    <cellStyle name="Normal 8 4 4 5" xfId="40142"/>
    <cellStyle name="Normal 8 4 4 6" xfId="40143"/>
    <cellStyle name="Normal 8 4 4 6 2" xfId="40144"/>
    <cellStyle name="Normal 8 4 4 7" xfId="40145"/>
    <cellStyle name="Normal 8 4 4 8" xfId="40146"/>
    <cellStyle name="Normal 8 4 4 9" xfId="40147"/>
    <cellStyle name="Normal 8 4 5" xfId="40148"/>
    <cellStyle name="Normal 8 4 5 2" xfId="40149"/>
    <cellStyle name="Normal 8 4 5 3" xfId="40150"/>
    <cellStyle name="Normal 8 4 6" xfId="40151"/>
    <cellStyle name="Normal 8 4 6 2" xfId="40152"/>
    <cellStyle name="Normal 8 4 6 3" xfId="40153"/>
    <cellStyle name="Normal 8 4 7" xfId="40154"/>
    <cellStyle name="Normal 8 4 7 2" xfId="40155"/>
    <cellStyle name="Normal 8 4 7 3" xfId="40156"/>
    <cellStyle name="Normal 8 4 8" xfId="40157"/>
    <cellStyle name="Normal 8 4 8 2" xfId="40158"/>
    <cellStyle name="Normal 8 4 8 3" xfId="40159"/>
    <cellStyle name="Normal 8 4 9" xfId="40160"/>
    <cellStyle name="Normal 8 4 9 2" xfId="40161"/>
    <cellStyle name="Normal 8 4 9 2 2" xfId="40162"/>
    <cellStyle name="Normal 8 4 9 2 2 2" xfId="40163"/>
    <cellStyle name="Normal 8 4 9 2 3" xfId="40164"/>
    <cellStyle name="Normal 8 4 9 2 4" xfId="40165"/>
    <cellStyle name="Normal 8 4 9 2 5" xfId="40166"/>
    <cellStyle name="Normal 8 4 9 3" xfId="40167"/>
    <cellStyle name="Normal 8 4 9 3 2" xfId="40168"/>
    <cellStyle name="Normal 8 4 9 4" xfId="40169"/>
    <cellStyle name="Normal 8 4 9 5" xfId="40170"/>
    <cellStyle name="Normal 8 40" xfId="40171"/>
    <cellStyle name="Normal 8 41" xfId="40172"/>
    <cellStyle name="Normal 8 42" xfId="40173"/>
    <cellStyle name="Normal 8 43" xfId="40174"/>
    <cellStyle name="Normal 8 44" xfId="40175"/>
    <cellStyle name="Normal 8 45" xfId="40176"/>
    <cellStyle name="Normal 8 46" xfId="40177"/>
    <cellStyle name="Normal 8 47" xfId="40178"/>
    <cellStyle name="Normal 8 48" xfId="40179"/>
    <cellStyle name="Normal 8 49" xfId="40180"/>
    <cellStyle name="Normal 8 5" xfId="40181"/>
    <cellStyle name="Normal 8 5 10" xfId="40182"/>
    <cellStyle name="Normal 8 5 11" xfId="40183"/>
    <cellStyle name="Normal 8 5 12" xfId="40184"/>
    <cellStyle name="Normal 8 5 12 2" xfId="40185"/>
    <cellStyle name="Normal 8 5 13" xfId="40186"/>
    <cellStyle name="Normal 8 5 14" xfId="40187"/>
    <cellStyle name="Normal 8 5 15" xfId="40188"/>
    <cellStyle name="Normal 8 5 2" xfId="40189"/>
    <cellStyle name="Normal 8 5 2 2" xfId="40190"/>
    <cellStyle name="Normal 8 5 2 2 2" xfId="40191"/>
    <cellStyle name="Normal 8 5 2 2 2 2" xfId="40192"/>
    <cellStyle name="Normal 8 5 2 2 2 2 2" xfId="40193"/>
    <cellStyle name="Normal 8 5 2 2 2 2 2 2" xfId="40194"/>
    <cellStyle name="Normal 8 5 2 2 2 2 3" xfId="40195"/>
    <cellStyle name="Normal 8 5 2 2 2 2 4" xfId="40196"/>
    <cellStyle name="Normal 8 5 2 2 2 2 5" xfId="40197"/>
    <cellStyle name="Normal 8 5 2 2 2 3" xfId="40198"/>
    <cellStyle name="Normal 8 5 2 2 2 3 2" xfId="40199"/>
    <cellStyle name="Normal 8 5 2 2 2 4" xfId="40200"/>
    <cellStyle name="Normal 8 5 2 2 2 5" xfId="40201"/>
    <cellStyle name="Normal 8 5 2 2 3" xfId="40202"/>
    <cellStyle name="Normal 8 5 2 2 4" xfId="40203"/>
    <cellStyle name="Normal 8 5 2 2 5" xfId="40204"/>
    <cellStyle name="Normal 8 5 2 2 6" xfId="40205"/>
    <cellStyle name="Normal 8 5 2 2 6 2" xfId="40206"/>
    <cellStyle name="Normal 8 5 2 2 7" xfId="40207"/>
    <cellStyle name="Normal 8 5 2 2 8" xfId="40208"/>
    <cellStyle name="Normal 8 5 2 2 9" xfId="40209"/>
    <cellStyle name="Normal 8 5 2 3" xfId="40210"/>
    <cellStyle name="Normal 8 5 2 3 2" xfId="40211"/>
    <cellStyle name="Normal 8 5 2 3 2 2" xfId="40212"/>
    <cellStyle name="Normal 8 5 2 3 2 2 2" xfId="40213"/>
    <cellStyle name="Normal 8 5 2 3 2 3" xfId="40214"/>
    <cellStyle name="Normal 8 5 2 3 2 4" xfId="40215"/>
    <cellStyle name="Normal 8 5 2 3 2 5" xfId="40216"/>
    <cellStyle name="Normal 8 5 2 3 3" xfId="40217"/>
    <cellStyle name="Normal 8 5 2 3 3 2" xfId="40218"/>
    <cellStyle name="Normal 8 5 2 3 4" xfId="40219"/>
    <cellStyle name="Normal 8 5 2 3 5" xfId="40220"/>
    <cellStyle name="Normal 8 5 2 4" xfId="40221"/>
    <cellStyle name="Normal 8 5 2 5" xfId="40222"/>
    <cellStyle name="Normal 8 5 2 6" xfId="40223"/>
    <cellStyle name="Normal 8 5 2 6 2" xfId="40224"/>
    <cellStyle name="Normal 8 5 2 7" xfId="40225"/>
    <cellStyle name="Normal 8 5 2 8" xfId="40226"/>
    <cellStyle name="Normal 8 5 2 9" xfId="40227"/>
    <cellStyle name="Normal 8 5 3" xfId="40228"/>
    <cellStyle name="Normal 8 5 3 2" xfId="40229"/>
    <cellStyle name="Normal 8 5 3 3" xfId="40230"/>
    <cellStyle name="Normal 8 5 4" xfId="40231"/>
    <cellStyle name="Normal 8 5 4 2" xfId="40232"/>
    <cellStyle name="Normal 8 5 4 3" xfId="40233"/>
    <cellStyle name="Normal 8 5 5" xfId="40234"/>
    <cellStyle name="Normal 8 5 5 2" xfId="40235"/>
    <cellStyle name="Normal 8 5 5 3" xfId="40236"/>
    <cellStyle name="Normal 8 5 6" xfId="40237"/>
    <cellStyle name="Normal 8 5 6 2" xfId="40238"/>
    <cellStyle name="Normal 8 5 6 3" xfId="40239"/>
    <cellStyle name="Normal 8 5 7" xfId="40240"/>
    <cellStyle name="Normal 8 5 7 2" xfId="40241"/>
    <cellStyle name="Normal 8 5 7 3" xfId="40242"/>
    <cellStyle name="Normal 8 5 8" xfId="40243"/>
    <cellStyle name="Normal 8 5 8 2" xfId="40244"/>
    <cellStyle name="Normal 8 5 8 2 2" xfId="40245"/>
    <cellStyle name="Normal 8 5 8 2 2 2" xfId="40246"/>
    <cellStyle name="Normal 8 5 8 2 3" xfId="40247"/>
    <cellStyle name="Normal 8 5 8 2 4" xfId="40248"/>
    <cellStyle name="Normal 8 5 8 2 5" xfId="40249"/>
    <cellStyle name="Normal 8 5 8 3" xfId="40250"/>
    <cellStyle name="Normal 8 5 8 3 2" xfId="40251"/>
    <cellStyle name="Normal 8 5 8 4" xfId="40252"/>
    <cellStyle name="Normal 8 5 8 5" xfId="40253"/>
    <cellStyle name="Normal 8 5 9" xfId="40254"/>
    <cellStyle name="Normal 8 50" xfId="40255"/>
    <cellStyle name="Normal 8 51" xfId="40256"/>
    <cellStyle name="Normal 8 52" xfId="40257"/>
    <cellStyle name="Normal 8 53" xfId="40258"/>
    <cellStyle name="Normal 8 53 2" xfId="40259"/>
    <cellStyle name="Normal 8 54" xfId="40260"/>
    <cellStyle name="Normal 8 55" xfId="40261"/>
    <cellStyle name="Normal 8 56" xfId="40262"/>
    <cellStyle name="Normal 8 57" xfId="40263"/>
    <cellStyle name="Normal 8 6" xfId="40264"/>
    <cellStyle name="Normal 8 6 2" xfId="40265"/>
    <cellStyle name="Normal 8 6 3" xfId="40266"/>
    <cellStyle name="Normal 8 7" xfId="40267"/>
    <cellStyle name="Normal 8 7 2" xfId="40268"/>
    <cellStyle name="Normal 8 7 2 2" xfId="40269"/>
    <cellStyle name="Normal 8 7 2 2 2" xfId="40270"/>
    <cellStyle name="Normal 8 7 2 2 2 2" xfId="40271"/>
    <cellStyle name="Normal 8 7 2 2 2 2 2" xfId="40272"/>
    <cellStyle name="Normal 8 7 2 2 2 3" xfId="40273"/>
    <cellStyle name="Normal 8 7 2 2 2 4" xfId="40274"/>
    <cellStyle name="Normal 8 7 2 2 2 5" xfId="40275"/>
    <cellStyle name="Normal 8 7 2 2 3" xfId="40276"/>
    <cellStyle name="Normal 8 7 2 2 3 2" xfId="40277"/>
    <cellStyle name="Normal 8 7 2 2 4" xfId="40278"/>
    <cellStyle name="Normal 8 7 2 2 5" xfId="40279"/>
    <cellStyle name="Normal 8 7 2 3" xfId="40280"/>
    <cellStyle name="Normal 8 7 2 4" xfId="40281"/>
    <cellStyle name="Normal 8 7 2 5" xfId="40282"/>
    <cellStyle name="Normal 8 7 2 6" xfId="40283"/>
    <cellStyle name="Normal 8 7 2 6 2" xfId="40284"/>
    <cellStyle name="Normal 8 7 2 7" xfId="40285"/>
    <cellStyle name="Normal 8 7 2 8" xfId="40286"/>
    <cellStyle name="Normal 8 7 2 9" xfId="40287"/>
    <cellStyle name="Normal 8 7 3" xfId="40288"/>
    <cellStyle name="Normal 8 7 3 2" xfId="40289"/>
    <cellStyle name="Normal 8 7 3 2 2" xfId="40290"/>
    <cellStyle name="Normal 8 7 3 2 2 2" xfId="40291"/>
    <cellStyle name="Normal 8 7 3 2 3" xfId="40292"/>
    <cellStyle name="Normal 8 7 3 2 4" xfId="40293"/>
    <cellStyle name="Normal 8 7 3 2 5" xfId="40294"/>
    <cellStyle name="Normal 8 7 3 3" xfId="40295"/>
    <cellStyle name="Normal 8 7 3 3 2" xfId="40296"/>
    <cellStyle name="Normal 8 7 3 4" xfId="40297"/>
    <cellStyle name="Normal 8 7 3 5" xfId="40298"/>
    <cellStyle name="Normal 8 7 4" xfId="40299"/>
    <cellStyle name="Normal 8 7 5" xfId="40300"/>
    <cellStyle name="Normal 8 7 6" xfId="40301"/>
    <cellStyle name="Normal 8 7 6 2" xfId="40302"/>
    <cellStyle name="Normal 8 7 7" xfId="40303"/>
    <cellStyle name="Normal 8 7 8" xfId="40304"/>
    <cellStyle name="Normal 8 7 9" xfId="40305"/>
    <cellStyle name="Normal 8 8" xfId="40306"/>
    <cellStyle name="Normal 8 9" xfId="40307"/>
    <cellStyle name="Normal 8_2006-2009 Updated Graph" xfId="40308"/>
    <cellStyle name="Normal 80" xfId="40309"/>
    <cellStyle name="Normal 81" xfId="40310"/>
    <cellStyle name="Normal 82" xfId="40311"/>
    <cellStyle name="Normal 83" xfId="40312"/>
    <cellStyle name="Normal 84" xfId="40313"/>
    <cellStyle name="Normal 85" xfId="40314"/>
    <cellStyle name="Normal 86" xfId="40315"/>
    <cellStyle name="Normal 87" xfId="40316"/>
    <cellStyle name="Normal 88" xfId="43123"/>
    <cellStyle name="Normal 89" xfId="40317"/>
    <cellStyle name="Normal 9" xfId="338"/>
    <cellStyle name="Normal 9 10" xfId="40319"/>
    <cellStyle name="Normal 9 11" xfId="40320"/>
    <cellStyle name="Normal 9 11 2" xfId="40321"/>
    <cellStyle name="Normal 9 11 2 2" xfId="40322"/>
    <cellStyle name="Normal 9 11 2 2 2" xfId="40323"/>
    <cellStyle name="Normal 9 11 2 3" xfId="40324"/>
    <cellStyle name="Normal 9 11 2 4" xfId="40325"/>
    <cellStyle name="Normal 9 11 2 5" xfId="40326"/>
    <cellStyle name="Normal 9 11 3" xfId="40327"/>
    <cellStyle name="Normal 9 11 3 2" xfId="40328"/>
    <cellStyle name="Normal 9 11 4" xfId="40329"/>
    <cellStyle name="Normal 9 11 5" xfId="40330"/>
    <cellStyle name="Normal 9 12" xfId="40331"/>
    <cellStyle name="Normal 9 13" xfId="40332"/>
    <cellStyle name="Normal 9 14" xfId="40333"/>
    <cellStyle name="Normal 9 15" xfId="40334"/>
    <cellStyle name="Normal 9 16" xfId="40335"/>
    <cellStyle name="Normal 9 17" xfId="40336"/>
    <cellStyle name="Normal 9 18" xfId="40337"/>
    <cellStyle name="Normal 9 19" xfId="40338"/>
    <cellStyle name="Normal 9 2" xfId="339"/>
    <cellStyle name="Normal 9 2 10" xfId="40340"/>
    <cellStyle name="Normal 9 2 11" xfId="40341"/>
    <cellStyle name="Normal 9 2 12" xfId="40342"/>
    <cellStyle name="Normal 9 2 13" xfId="40343"/>
    <cellStyle name="Normal 9 2 13 2" xfId="40344"/>
    <cellStyle name="Normal 9 2 14" xfId="40345"/>
    <cellStyle name="Normal 9 2 15" xfId="40346"/>
    <cellStyle name="Normal 9 2 16" xfId="40347"/>
    <cellStyle name="Normal 9 2 17" xfId="40339"/>
    <cellStyle name="Normal 9 2 2" xfId="40348"/>
    <cellStyle name="Normal 9 2 2 10" xfId="40349"/>
    <cellStyle name="Normal 9 2 2 11" xfId="40350"/>
    <cellStyle name="Normal 9 2 2 12" xfId="40351"/>
    <cellStyle name="Normal 9 2 2 13" xfId="40352"/>
    <cellStyle name="Normal 9 2 2 13 2" xfId="40353"/>
    <cellStyle name="Normal 9 2 2 14" xfId="40354"/>
    <cellStyle name="Normal 9 2 2 15" xfId="40355"/>
    <cellStyle name="Normal 9 2 2 16" xfId="40356"/>
    <cellStyle name="Normal 9 2 2 2" xfId="40357"/>
    <cellStyle name="Normal 9 2 2 2 10" xfId="40358"/>
    <cellStyle name="Normal 9 2 2 2 11" xfId="40359"/>
    <cellStyle name="Normal 9 2 2 2 12" xfId="40360"/>
    <cellStyle name="Normal 9 2 2 2 12 2" xfId="40361"/>
    <cellStyle name="Normal 9 2 2 2 13" xfId="40362"/>
    <cellStyle name="Normal 9 2 2 2 14" xfId="40363"/>
    <cellStyle name="Normal 9 2 2 2 15" xfId="40364"/>
    <cellStyle name="Normal 9 2 2 2 2" xfId="40365"/>
    <cellStyle name="Normal 9 2 2 2 2 2" xfId="40366"/>
    <cellStyle name="Normal 9 2 2 2 2 2 2" xfId="40367"/>
    <cellStyle name="Normal 9 2 2 2 2 2 2 2" xfId="40368"/>
    <cellStyle name="Normal 9 2 2 2 2 2 2 2 2" xfId="40369"/>
    <cellStyle name="Normal 9 2 2 2 2 2 2 2 2 2" xfId="40370"/>
    <cellStyle name="Normal 9 2 2 2 2 2 2 2 3" xfId="40371"/>
    <cellStyle name="Normal 9 2 2 2 2 2 2 2 4" xfId="40372"/>
    <cellStyle name="Normal 9 2 2 2 2 2 2 2 5" xfId="40373"/>
    <cellStyle name="Normal 9 2 2 2 2 2 2 3" xfId="40374"/>
    <cellStyle name="Normal 9 2 2 2 2 2 2 3 2" xfId="40375"/>
    <cellStyle name="Normal 9 2 2 2 2 2 2 4" xfId="40376"/>
    <cellStyle name="Normal 9 2 2 2 2 2 2 5" xfId="40377"/>
    <cellStyle name="Normal 9 2 2 2 2 2 3" xfId="40378"/>
    <cellStyle name="Normal 9 2 2 2 2 2 4" xfId="40379"/>
    <cellStyle name="Normal 9 2 2 2 2 2 5" xfId="40380"/>
    <cellStyle name="Normal 9 2 2 2 2 2 6" xfId="40381"/>
    <cellStyle name="Normal 9 2 2 2 2 2 6 2" xfId="40382"/>
    <cellStyle name="Normal 9 2 2 2 2 2 7" xfId="40383"/>
    <cellStyle name="Normal 9 2 2 2 2 2 8" xfId="40384"/>
    <cellStyle name="Normal 9 2 2 2 2 2 9" xfId="40385"/>
    <cellStyle name="Normal 9 2 2 2 2 3" xfId="40386"/>
    <cellStyle name="Normal 9 2 2 2 2 3 2" xfId="40387"/>
    <cellStyle name="Normal 9 2 2 2 2 3 2 2" xfId="40388"/>
    <cellStyle name="Normal 9 2 2 2 2 3 2 2 2" xfId="40389"/>
    <cellStyle name="Normal 9 2 2 2 2 3 2 3" xfId="40390"/>
    <cellStyle name="Normal 9 2 2 2 2 3 2 4" xfId="40391"/>
    <cellStyle name="Normal 9 2 2 2 2 3 2 5" xfId="40392"/>
    <cellStyle name="Normal 9 2 2 2 2 3 3" xfId="40393"/>
    <cellStyle name="Normal 9 2 2 2 2 3 3 2" xfId="40394"/>
    <cellStyle name="Normal 9 2 2 2 2 3 4" xfId="40395"/>
    <cellStyle name="Normal 9 2 2 2 2 3 5" xfId="40396"/>
    <cellStyle name="Normal 9 2 2 2 2 4" xfId="40397"/>
    <cellStyle name="Normal 9 2 2 2 2 5" xfId="40398"/>
    <cellStyle name="Normal 9 2 2 2 2 6" xfId="40399"/>
    <cellStyle name="Normal 9 2 2 2 2 6 2" xfId="40400"/>
    <cellStyle name="Normal 9 2 2 2 2 7" xfId="40401"/>
    <cellStyle name="Normal 9 2 2 2 2 8" xfId="40402"/>
    <cellStyle name="Normal 9 2 2 2 2 9" xfId="40403"/>
    <cellStyle name="Normal 9 2 2 2 3" xfId="40404"/>
    <cellStyle name="Normal 9 2 2 2 3 2" xfId="40405"/>
    <cellStyle name="Normal 9 2 2 2 3 3" xfId="40406"/>
    <cellStyle name="Normal 9 2 2 2 4" xfId="40407"/>
    <cellStyle name="Normal 9 2 2 2 4 2" xfId="40408"/>
    <cellStyle name="Normal 9 2 2 2 4 3" xfId="40409"/>
    <cellStyle name="Normal 9 2 2 2 5" xfId="40410"/>
    <cellStyle name="Normal 9 2 2 2 5 2" xfId="40411"/>
    <cellStyle name="Normal 9 2 2 2 5 3" xfId="40412"/>
    <cellStyle name="Normal 9 2 2 2 6" xfId="40413"/>
    <cellStyle name="Normal 9 2 2 2 6 2" xfId="40414"/>
    <cellStyle name="Normal 9 2 2 2 6 3" xfId="40415"/>
    <cellStyle name="Normal 9 2 2 2 7" xfId="40416"/>
    <cellStyle name="Normal 9 2 2 2 7 2" xfId="40417"/>
    <cellStyle name="Normal 9 2 2 2 7 3" xfId="40418"/>
    <cellStyle name="Normal 9 2 2 2 8" xfId="40419"/>
    <cellStyle name="Normal 9 2 2 2 8 2" xfId="40420"/>
    <cellStyle name="Normal 9 2 2 2 8 2 2" xfId="40421"/>
    <cellStyle name="Normal 9 2 2 2 8 2 2 2" xfId="40422"/>
    <cellStyle name="Normal 9 2 2 2 8 2 3" xfId="40423"/>
    <cellStyle name="Normal 9 2 2 2 8 2 4" xfId="40424"/>
    <cellStyle name="Normal 9 2 2 2 8 2 5" xfId="40425"/>
    <cellStyle name="Normal 9 2 2 2 8 3" xfId="40426"/>
    <cellStyle name="Normal 9 2 2 2 8 3 2" xfId="40427"/>
    <cellStyle name="Normal 9 2 2 2 8 4" xfId="40428"/>
    <cellStyle name="Normal 9 2 2 2 8 5" xfId="40429"/>
    <cellStyle name="Normal 9 2 2 2 9" xfId="40430"/>
    <cellStyle name="Normal 9 2 2 3" xfId="40431"/>
    <cellStyle name="Normal 9 2 2 3 2" xfId="40432"/>
    <cellStyle name="Normal 9 2 2 3 3" xfId="40433"/>
    <cellStyle name="Normal 9 2 2 4" xfId="40434"/>
    <cellStyle name="Normal 9 2 2 4 2" xfId="40435"/>
    <cellStyle name="Normal 9 2 2 4 2 2" xfId="40436"/>
    <cellStyle name="Normal 9 2 2 4 2 2 2" xfId="40437"/>
    <cellStyle name="Normal 9 2 2 4 2 2 2 2" xfId="40438"/>
    <cellStyle name="Normal 9 2 2 4 2 2 2 2 2" xfId="40439"/>
    <cellStyle name="Normal 9 2 2 4 2 2 2 3" xfId="40440"/>
    <cellStyle name="Normal 9 2 2 4 2 2 2 4" xfId="40441"/>
    <cellStyle name="Normal 9 2 2 4 2 2 2 5" xfId="40442"/>
    <cellStyle name="Normal 9 2 2 4 2 2 3" xfId="40443"/>
    <cellStyle name="Normal 9 2 2 4 2 2 3 2" xfId="40444"/>
    <cellStyle name="Normal 9 2 2 4 2 2 4" xfId="40445"/>
    <cellStyle name="Normal 9 2 2 4 2 2 5" xfId="40446"/>
    <cellStyle name="Normal 9 2 2 4 2 3" xfId="40447"/>
    <cellStyle name="Normal 9 2 2 4 2 4" xfId="40448"/>
    <cellStyle name="Normal 9 2 2 4 2 5" xfId="40449"/>
    <cellStyle name="Normal 9 2 2 4 2 6" xfId="40450"/>
    <cellStyle name="Normal 9 2 2 4 2 6 2" xfId="40451"/>
    <cellStyle name="Normal 9 2 2 4 2 7" xfId="40452"/>
    <cellStyle name="Normal 9 2 2 4 2 8" xfId="40453"/>
    <cellStyle name="Normal 9 2 2 4 2 9" xfId="40454"/>
    <cellStyle name="Normal 9 2 2 4 3" xfId="40455"/>
    <cellStyle name="Normal 9 2 2 4 3 2" xfId="40456"/>
    <cellStyle name="Normal 9 2 2 4 3 2 2" xfId="40457"/>
    <cellStyle name="Normal 9 2 2 4 3 2 2 2" xfId="40458"/>
    <cellStyle name="Normal 9 2 2 4 3 2 3" xfId="40459"/>
    <cellStyle name="Normal 9 2 2 4 3 2 4" xfId="40460"/>
    <cellStyle name="Normal 9 2 2 4 3 2 5" xfId="40461"/>
    <cellStyle name="Normal 9 2 2 4 3 3" xfId="40462"/>
    <cellStyle name="Normal 9 2 2 4 3 3 2" xfId="40463"/>
    <cellStyle name="Normal 9 2 2 4 3 4" xfId="40464"/>
    <cellStyle name="Normal 9 2 2 4 3 5" xfId="40465"/>
    <cellStyle name="Normal 9 2 2 4 4" xfId="40466"/>
    <cellStyle name="Normal 9 2 2 4 5" xfId="40467"/>
    <cellStyle name="Normal 9 2 2 4 6" xfId="40468"/>
    <cellStyle name="Normal 9 2 2 4 6 2" xfId="40469"/>
    <cellStyle name="Normal 9 2 2 4 7" xfId="40470"/>
    <cellStyle name="Normal 9 2 2 4 8" xfId="40471"/>
    <cellStyle name="Normal 9 2 2 4 9" xfId="40472"/>
    <cellStyle name="Normal 9 2 2 5" xfId="40473"/>
    <cellStyle name="Normal 9 2 2 6" xfId="40474"/>
    <cellStyle name="Normal 9 2 2 7" xfId="40475"/>
    <cellStyle name="Normal 9 2 2 8" xfId="40476"/>
    <cellStyle name="Normal 9 2 2 9" xfId="40477"/>
    <cellStyle name="Normal 9 2 2 9 2" xfId="40478"/>
    <cellStyle name="Normal 9 2 2 9 2 2" xfId="40479"/>
    <cellStyle name="Normal 9 2 2 9 2 2 2" xfId="40480"/>
    <cellStyle name="Normal 9 2 2 9 2 3" xfId="40481"/>
    <cellStyle name="Normal 9 2 2 9 2 4" xfId="40482"/>
    <cellStyle name="Normal 9 2 2 9 2 5" xfId="40483"/>
    <cellStyle name="Normal 9 2 2 9 3" xfId="40484"/>
    <cellStyle name="Normal 9 2 2 9 3 2" xfId="40485"/>
    <cellStyle name="Normal 9 2 2 9 4" xfId="40486"/>
    <cellStyle name="Normal 9 2 2 9 5" xfId="40487"/>
    <cellStyle name="Normal 9 2 3" xfId="40488"/>
    <cellStyle name="Normal 9 2 3 10" xfId="40489"/>
    <cellStyle name="Normal 9 2 3 11" xfId="40490"/>
    <cellStyle name="Normal 9 2 3 12" xfId="40491"/>
    <cellStyle name="Normal 9 2 3 12 2" xfId="40492"/>
    <cellStyle name="Normal 9 2 3 13" xfId="40493"/>
    <cellStyle name="Normal 9 2 3 14" xfId="40494"/>
    <cellStyle name="Normal 9 2 3 15" xfId="40495"/>
    <cellStyle name="Normal 9 2 3 2" xfId="40496"/>
    <cellStyle name="Normal 9 2 3 2 2" xfId="40497"/>
    <cellStyle name="Normal 9 2 3 2 2 2" xfId="40498"/>
    <cellStyle name="Normal 9 2 3 2 2 2 2" xfId="40499"/>
    <cellStyle name="Normal 9 2 3 2 2 2 2 2" xfId="40500"/>
    <cellStyle name="Normal 9 2 3 2 2 2 2 2 2" xfId="40501"/>
    <cellStyle name="Normal 9 2 3 2 2 2 2 3" xfId="40502"/>
    <cellStyle name="Normal 9 2 3 2 2 2 2 4" xfId="40503"/>
    <cellStyle name="Normal 9 2 3 2 2 2 2 5" xfId="40504"/>
    <cellStyle name="Normal 9 2 3 2 2 2 3" xfId="40505"/>
    <cellStyle name="Normal 9 2 3 2 2 2 3 2" xfId="40506"/>
    <cellStyle name="Normal 9 2 3 2 2 2 4" xfId="40507"/>
    <cellStyle name="Normal 9 2 3 2 2 2 5" xfId="40508"/>
    <cellStyle name="Normal 9 2 3 2 2 3" xfId="40509"/>
    <cellStyle name="Normal 9 2 3 2 2 4" xfId="40510"/>
    <cellStyle name="Normal 9 2 3 2 2 5" xfId="40511"/>
    <cellStyle name="Normal 9 2 3 2 2 6" xfId="40512"/>
    <cellStyle name="Normal 9 2 3 2 2 6 2" xfId="40513"/>
    <cellStyle name="Normal 9 2 3 2 2 7" xfId="40514"/>
    <cellStyle name="Normal 9 2 3 2 2 8" xfId="40515"/>
    <cellStyle name="Normal 9 2 3 2 2 9" xfId="40516"/>
    <cellStyle name="Normal 9 2 3 2 3" xfId="40517"/>
    <cellStyle name="Normal 9 2 3 2 3 2" xfId="40518"/>
    <cellStyle name="Normal 9 2 3 2 3 2 2" xfId="40519"/>
    <cellStyle name="Normal 9 2 3 2 3 2 2 2" xfId="40520"/>
    <cellStyle name="Normal 9 2 3 2 3 2 3" xfId="40521"/>
    <cellStyle name="Normal 9 2 3 2 3 2 4" xfId="40522"/>
    <cellStyle name="Normal 9 2 3 2 3 2 5" xfId="40523"/>
    <cellStyle name="Normal 9 2 3 2 3 3" xfId="40524"/>
    <cellStyle name="Normal 9 2 3 2 3 3 2" xfId="40525"/>
    <cellStyle name="Normal 9 2 3 2 3 4" xfId="40526"/>
    <cellStyle name="Normal 9 2 3 2 3 5" xfId="40527"/>
    <cellStyle name="Normal 9 2 3 2 4" xfId="40528"/>
    <cellStyle name="Normal 9 2 3 2 5" xfId="40529"/>
    <cellStyle name="Normal 9 2 3 2 6" xfId="40530"/>
    <cellStyle name="Normal 9 2 3 2 6 2" xfId="40531"/>
    <cellStyle name="Normal 9 2 3 2 7" xfId="40532"/>
    <cellStyle name="Normal 9 2 3 2 8" xfId="40533"/>
    <cellStyle name="Normal 9 2 3 2 9" xfId="40534"/>
    <cellStyle name="Normal 9 2 3 3" xfId="40535"/>
    <cellStyle name="Normal 9 2 3 4" xfId="40536"/>
    <cellStyle name="Normal 9 2 3 5" xfId="40537"/>
    <cellStyle name="Normal 9 2 3 6" xfId="40538"/>
    <cellStyle name="Normal 9 2 3 7" xfId="40539"/>
    <cellStyle name="Normal 9 2 3 8" xfId="40540"/>
    <cellStyle name="Normal 9 2 3 8 2" xfId="40541"/>
    <cellStyle name="Normal 9 2 3 8 2 2" xfId="40542"/>
    <cellStyle name="Normal 9 2 3 8 2 2 2" xfId="40543"/>
    <cellStyle name="Normal 9 2 3 8 2 3" xfId="40544"/>
    <cellStyle name="Normal 9 2 3 8 2 4" xfId="40545"/>
    <cellStyle name="Normal 9 2 3 8 2 5" xfId="40546"/>
    <cellStyle name="Normal 9 2 3 8 3" xfId="40547"/>
    <cellStyle name="Normal 9 2 3 8 3 2" xfId="40548"/>
    <cellStyle name="Normal 9 2 3 8 4" xfId="40549"/>
    <cellStyle name="Normal 9 2 3 8 5" xfId="40550"/>
    <cellStyle name="Normal 9 2 3 9" xfId="40551"/>
    <cellStyle name="Normal 9 2 4" xfId="40552"/>
    <cellStyle name="Normal 9 2 4 2" xfId="40553"/>
    <cellStyle name="Normal 9 2 4 2 2" xfId="40554"/>
    <cellStyle name="Normal 9 2 4 2 2 2" xfId="40555"/>
    <cellStyle name="Normal 9 2 4 2 2 2 2" xfId="40556"/>
    <cellStyle name="Normal 9 2 4 2 2 2 2 2" xfId="40557"/>
    <cellStyle name="Normal 9 2 4 2 2 2 3" xfId="40558"/>
    <cellStyle name="Normal 9 2 4 2 2 2 4" xfId="40559"/>
    <cellStyle name="Normal 9 2 4 2 2 2 5" xfId="40560"/>
    <cellStyle name="Normal 9 2 4 2 2 3" xfId="40561"/>
    <cellStyle name="Normal 9 2 4 2 2 3 2" xfId="40562"/>
    <cellStyle name="Normal 9 2 4 2 2 4" xfId="40563"/>
    <cellStyle name="Normal 9 2 4 2 2 5" xfId="40564"/>
    <cellStyle name="Normal 9 2 4 2 3" xfId="40565"/>
    <cellStyle name="Normal 9 2 4 2 4" xfId="40566"/>
    <cellStyle name="Normal 9 2 4 2 5" xfId="40567"/>
    <cellStyle name="Normal 9 2 4 2 6" xfId="40568"/>
    <cellStyle name="Normal 9 2 4 2 6 2" xfId="40569"/>
    <cellStyle name="Normal 9 2 4 2 7" xfId="40570"/>
    <cellStyle name="Normal 9 2 4 2 8" xfId="40571"/>
    <cellStyle name="Normal 9 2 4 2 9" xfId="40572"/>
    <cellStyle name="Normal 9 2 4 3" xfId="40573"/>
    <cellStyle name="Normal 9 2 4 3 2" xfId="40574"/>
    <cellStyle name="Normal 9 2 4 3 2 2" xfId="40575"/>
    <cellStyle name="Normal 9 2 4 3 2 2 2" xfId="40576"/>
    <cellStyle name="Normal 9 2 4 3 2 3" xfId="40577"/>
    <cellStyle name="Normal 9 2 4 3 2 4" xfId="40578"/>
    <cellStyle name="Normal 9 2 4 3 2 5" xfId="40579"/>
    <cellStyle name="Normal 9 2 4 3 3" xfId="40580"/>
    <cellStyle name="Normal 9 2 4 3 3 2" xfId="40581"/>
    <cellStyle name="Normal 9 2 4 3 4" xfId="40582"/>
    <cellStyle name="Normal 9 2 4 3 5" xfId="40583"/>
    <cellStyle name="Normal 9 2 4 4" xfId="40584"/>
    <cellStyle name="Normal 9 2 4 5" xfId="40585"/>
    <cellStyle name="Normal 9 2 4 6" xfId="40586"/>
    <cellStyle name="Normal 9 2 4 6 2" xfId="40587"/>
    <cellStyle name="Normal 9 2 4 7" xfId="40588"/>
    <cellStyle name="Normal 9 2 4 8" xfId="40589"/>
    <cellStyle name="Normal 9 2 4 9" xfId="40590"/>
    <cellStyle name="Normal 9 2 5" xfId="40591"/>
    <cellStyle name="Normal 9 2 5 2" xfId="40592"/>
    <cellStyle name="Normal 9 2 5 3" xfId="40593"/>
    <cellStyle name="Normal 9 2 6" xfId="40594"/>
    <cellStyle name="Normal 9 2 6 2" xfId="40595"/>
    <cellStyle name="Normal 9 2 6 3" xfId="40596"/>
    <cellStyle name="Normal 9 2 7" xfId="40597"/>
    <cellStyle name="Normal 9 2 7 2" xfId="40598"/>
    <cellStyle name="Normal 9 2 7 3" xfId="40599"/>
    <cellStyle name="Normal 9 2 8" xfId="40600"/>
    <cellStyle name="Normal 9 2 8 2" xfId="40601"/>
    <cellStyle name="Normal 9 2 8 3" xfId="40602"/>
    <cellStyle name="Normal 9 2 9" xfId="40603"/>
    <cellStyle name="Normal 9 2 9 2" xfId="40604"/>
    <cellStyle name="Normal 9 2 9 2 2" xfId="40605"/>
    <cellStyle name="Normal 9 2 9 2 2 2" xfId="40606"/>
    <cellStyle name="Normal 9 2 9 2 3" xfId="40607"/>
    <cellStyle name="Normal 9 2 9 2 4" xfId="40608"/>
    <cellStyle name="Normal 9 2 9 2 5" xfId="40609"/>
    <cellStyle name="Normal 9 2 9 3" xfId="40610"/>
    <cellStyle name="Normal 9 2 9 3 2" xfId="40611"/>
    <cellStyle name="Normal 9 2 9 4" xfId="40612"/>
    <cellStyle name="Normal 9 2 9 5" xfId="40613"/>
    <cellStyle name="Normal 9 20" xfId="40614"/>
    <cellStyle name="Normal 9 21" xfId="40615"/>
    <cellStyle name="Normal 9 22" xfId="40616"/>
    <cellStyle name="Normal 9 23" xfId="40617"/>
    <cellStyle name="Normal 9 24" xfId="40618"/>
    <cellStyle name="Normal 9 25" xfId="40619"/>
    <cellStyle name="Normal 9 26" xfId="40620"/>
    <cellStyle name="Normal 9 27" xfId="40621"/>
    <cellStyle name="Normal 9 28" xfId="40622"/>
    <cellStyle name="Normal 9 29" xfId="40623"/>
    <cellStyle name="Normal 9 3" xfId="40624"/>
    <cellStyle name="Normal 9 3 2" xfId="40625"/>
    <cellStyle name="Normal 9 3 3" xfId="40626"/>
    <cellStyle name="Normal 9 30" xfId="40627"/>
    <cellStyle name="Normal 9 31" xfId="40628"/>
    <cellStyle name="Normal 9 32" xfId="40629"/>
    <cellStyle name="Normal 9 33" xfId="40630"/>
    <cellStyle name="Normal 9 34" xfId="40631"/>
    <cellStyle name="Normal 9 35" xfId="40632"/>
    <cellStyle name="Normal 9 36" xfId="40633"/>
    <cellStyle name="Normal 9 37" xfId="40634"/>
    <cellStyle name="Normal 9 38" xfId="40635"/>
    <cellStyle name="Normal 9 39" xfId="40636"/>
    <cellStyle name="Normal 9 4" xfId="40637"/>
    <cellStyle name="Normal 9 4 10" xfId="40638"/>
    <cellStyle name="Normal 9 4 11" xfId="40639"/>
    <cellStyle name="Normal 9 4 12" xfId="40640"/>
    <cellStyle name="Normal 9 4 12 2" xfId="40641"/>
    <cellStyle name="Normal 9 4 13" xfId="40642"/>
    <cellStyle name="Normal 9 4 14" xfId="40643"/>
    <cellStyle name="Normal 9 4 15" xfId="40644"/>
    <cellStyle name="Normal 9 4 2" xfId="40645"/>
    <cellStyle name="Normal 9 4 2 2" xfId="40646"/>
    <cellStyle name="Normal 9 4 2 2 2" xfId="40647"/>
    <cellStyle name="Normal 9 4 2 2 2 2" xfId="40648"/>
    <cellStyle name="Normal 9 4 2 2 2 2 2" xfId="40649"/>
    <cellStyle name="Normal 9 4 2 2 2 2 2 2" xfId="40650"/>
    <cellStyle name="Normal 9 4 2 2 2 2 3" xfId="40651"/>
    <cellStyle name="Normal 9 4 2 2 2 2 4" xfId="40652"/>
    <cellStyle name="Normal 9 4 2 2 2 2 5" xfId="40653"/>
    <cellStyle name="Normal 9 4 2 2 2 3" xfId="40654"/>
    <cellStyle name="Normal 9 4 2 2 2 3 2" xfId="40655"/>
    <cellStyle name="Normal 9 4 2 2 2 4" xfId="40656"/>
    <cellStyle name="Normal 9 4 2 2 2 5" xfId="40657"/>
    <cellStyle name="Normal 9 4 2 2 3" xfId="40658"/>
    <cellStyle name="Normal 9 4 2 2 4" xfId="40659"/>
    <cellStyle name="Normal 9 4 2 2 5" xfId="40660"/>
    <cellStyle name="Normal 9 4 2 2 6" xfId="40661"/>
    <cellStyle name="Normal 9 4 2 2 6 2" xfId="40662"/>
    <cellStyle name="Normal 9 4 2 2 7" xfId="40663"/>
    <cellStyle name="Normal 9 4 2 2 8" xfId="40664"/>
    <cellStyle name="Normal 9 4 2 2 9" xfId="40665"/>
    <cellStyle name="Normal 9 4 2 3" xfId="40666"/>
    <cellStyle name="Normal 9 4 2 3 2" xfId="40667"/>
    <cellStyle name="Normal 9 4 2 3 2 2" xfId="40668"/>
    <cellStyle name="Normal 9 4 2 3 2 2 2" xfId="40669"/>
    <cellStyle name="Normal 9 4 2 3 2 3" xfId="40670"/>
    <cellStyle name="Normal 9 4 2 3 2 4" xfId="40671"/>
    <cellStyle name="Normal 9 4 2 3 2 5" xfId="40672"/>
    <cellStyle name="Normal 9 4 2 3 3" xfId="40673"/>
    <cellStyle name="Normal 9 4 2 3 3 2" xfId="40674"/>
    <cellStyle name="Normal 9 4 2 3 4" xfId="40675"/>
    <cellStyle name="Normal 9 4 2 3 5" xfId="40676"/>
    <cellStyle name="Normal 9 4 2 4" xfId="40677"/>
    <cellStyle name="Normal 9 4 2 5" xfId="40678"/>
    <cellStyle name="Normal 9 4 2 6" xfId="40679"/>
    <cellStyle name="Normal 9 4 2 6 2" xfId="40680"/>
    <cellStyle name="Normal 9 4 2 7" xfId="40681"/>
    <cellStyle name="Normal 9 4 2 8" xfId="40682"/>
    <cellStyle name="Normal 9 4 2 9" xfId="40683"/>
    <cellStyle name="Normal 9 4 3" xfId="40684"/>
    <cellStyle name="Normal 9 4 3 2" xfId="40685"/>
    <cellStyle name="Normal 9 4 3 3" xfId="40686"/>
    <cellStyle name="Normal 9 4 4" xfId="40687"/>
    <cellStyle name="Normal 9 4 4 2" xfId="40688"/>
    <cellStyle name="Normal 9 4 4 3" xfId="40689"/>
    <cellStyle name="Normal 9 4 5" xfId="40690"/>
    <cellStyle name="Normal 9 4 5 2" xfId="40691"/>
    <cellStyle name="Normal 9 4 5 3" xfId="40692"/>
    <cellStyle name="Normal 9 4 6" xfId="40693"/>
    <cellStyle name="Normal 9 4 6 2" xfId="40694"/>
    <cellStyle name="Normal 9 4 6 3" xfId="40695"/>
    <cellStyle name="Normal 9 4 7" xfId="40696"/>
    <cellStyle name="Normal 9 4 7 2" xfId="40697"/>
    <cellStyle name="Normal 9 4 7 3" xfId="40698"/>
    <cellStyle name="Normal 9 4 8" xfId="40699"/>
    <cellStyle name="Normal 9 4 8 2" xfId="40700"/>
    <cellStyle name="Normal 9 4 8 2 2" xfId="40701"/>
    <cellStyle name="Normal 9 4 8 2 2 2" xfId="40702"/>
    <cellStyle name="Normal 9 4 8 2 3" xfId="40703"/>
    <cellStyle name="Normal 9 4 8 2 4" xfId="40704"/>
    <cellStyle name="Normal 9 4 8 2 5" xfId="40705"/>
    <cellStyle name="Normal 9 4 8 3" xfId="40706"/>
    <cellStyle name="Normal 9 4 8 3 2" xfId="40707"/>
    <cellStyle name="Normal 9 4 8 4" xfId="40708"/>
    <cellStyle name="Normal 9 4 8 5" xfId="40709"/>
    <cellStyle name="Normal 9 4 9" xfId="40710"/>
    <cellStyle name="Normal 9 40" xfId="40711"/>
    <cellStyle name="Normal 9 41" xfId="40712"/>
    <cellStyle name="Normal 9 42" xfId="40713"/>
    <cellStyle name="Normal 9 43" xfId="40714"/>
    <cellStyle name="Normal 9 44" xfId="40715"/>
    <cellStyle name="Normal 9 45" xfId="40716"/>
    <cellStyle name="Normal 9 46" xfId="40717"/>
    <cellStyle name="Normal 9 47" xfId="40718"/>
    <cellStyle name="Normal 9 48" xfId="40719"/>
    <cellStyle name="Normal 9 49" xfId="40720"/>
    <cellStyle name="Normal 9 5" xfId="40721"/>
    <cellStyle name="Normal 9 5 2" xfId="40722"/>
    <cellStyle name="Normal 9 5 3" xfId="40723"/>
    <cellStyle name="Normal 9 50" xfId="40724"/>
    <cellStyle name="Normal 9 51" xfId="40725"/>
    <cellStyle name="Normal 9 52" xfId="40726"/>
    <cellStyle name="Normal 9 52 2" xfId="40727"/>
    <cellStyle name="Normal 9 53" xfId="40728"/>
    <cellStyle name="Normal 9 54" xfId="40729"/>
    <cellStyle name="Normal 9 55" xfId="40730"/>
    <cellStyle name="Normal 9 56" xfId="40318"/>
    <cellStyle name="Normal 9 57" xfId="443"/>
    <cellStyle name="Normal 9 6" xfId="40731"/>
    <cellStyle name="Normal 9 6 2" xfId="40732"/>
    <cellStyle name="Normal 9 6 2 2" xfId="40733"/>
    <cellStyle name="Normal 9 6 2 2 2" xfId="40734"/>
    <cellStyle name="Normal 9 6 2 2 2 2" xfId="40735"/>
    <cellStyle name="Normal 9 6 2 2 2 2 2" xfId="40736"/>
    <cellStyle name="Normal 9 6 2 2 2 3" xfId="40737"/>
    <cellStyle name="Normal 9 6 2 2 2 4" xfId="40738"/>
    <cellStyle name="Normal 9 6 2 2 2 5" xfId="40739"/>
    <cellStyle name="Normal 9 6 2 2 3" xfId="40740"/>
    <cellStyle name="Normal 9 6 2 2 3 2" xfId="40741"/>
    <cellStyle name="Normal 9 6 2 2 4" xfId="40742"/>
    <cellStyle name="Normal 9 6 2 2 5" xfId="40743"/>
    <cellStyle name="Normal 9 6 2 3" xfId="40744"/>
    <cellStyle name="Normal 9 6 2 4" xfId="40745"/>
    <cellStyle name="Normal 9 6 2 5" xfId="40746"/>
    <cellStyle name="Normal 9 6 2 6" xfId="40747"/>
    <cellStyle name="Normal 9 6 2 6 2" xfId="40748"/>
    <cellStyle name="Normal 9 6 2 7" xfId="40749"/>
    <cellStyle name="Normal 9 6 2 8" xfId="40750"/>
    <cellStyle name="Normal 9 6 2 9" xfId="40751"/>
    <cellStyle name="Normal 9 6 3" xfId="40752"/>
    <cellStyle name="Normal 9 6 3 2" xfId="40753"/>
    <cellStyle name="Normal 9 6 3 2 2" xfId="40754"/>
    <cellStyle name="Normal 9 6 3 2 2 2" xfId="40755"/>
    <cellStyle name="Normal 9 6 3 2 3" xfId="40756"/>
    <cellStyle name="Normal 9 6 3 2 4" xfId="40757"/>
    <cellStyle name="Normal 9 6 3 2 5" xfId="40758"/>
    <cellStyle name="Normal 9 6 3 3" xfId="40759"/>
    <cellStyle name="Normal 9 6 3 3 2" xfId="40760"/>
    <cellStyle name="Normal 9 6 3 4" xfId="40761"/>
    <cellStyle name="Normal 9 6 3 5" xfId="40762"/>
    <cellStyle name="Normal 9 6 4" xfId="40763"/>
    <cellStyle name="Normal 9 6 5" xfId="40764"/>
    <cellStyle name="Normal 9 6 6" xfId="40765"/>
    <cellStyle name="Normal 9 6 6 2" xfId="40766"/>
    <cellStyle name="Normal 9 6 7" xfId="40767"/>
    <cellStyle name="Normal 9 6 8" xfId="40768"/>
    <cellStyle name="Normal 9 6 9" xfId="40769"/>
    <cellStyle name="Normal 9 7" xfId="40770"/>
    <cellStyle name="Normal 9 8" xfId="40771"/>
    <cellStyle name="Normal 9 9" xfId="40772"/>
    <cellStyle name="Normal 90" xfId="40773"/>
    <cellStyle name="Normal 91" xfId="40774"/>
    <cellStyle name="Normal 92" xfId="40775"/>
    <cellStyle name="Normal 93" xfId="40776"/>
    <cellStyle name="Normal 94" xfId="40777"/>
    <cellStyle name="Normal 95" xfId="40778"/>
    <cellStyle name="Normal GHG Numbers (0.00)" xfId="40779"/>
    <cellStyle name="Normal GHG Numbers (0.00) 2" xfId="40780"/>
    <cellStyle name="Normal GHG Textfiels Bold" xfId="40781"/>
    <cellStyle name="Normal GHG Textfiels Bold 2" xfId="40782"/>
    <cellStyle name="Normal GHG Textfiels Bold 3" xfId="40783"/>
    <cellStyle name="Normal GHG whole table" xfId="40784"/>
    <cellStyle name="Normal GHG-Shade" xfId="40785"/>
    <cellStyle name="Normal GHG-Shade 2" xfId="40786"/>
    <cellStyle name="Normal GHG-Shade 2 2" xfId="40787"/>
    <cellStyle name="Normal GHG-Shade 3" xfId="40788"/>
    <cellStyle name="Normal GHG-Shade 4" xfId="40789"/>
    <cellStyle name="Normal GHG-Shade 5" xfId="40790"/>
    <cellStyle name="Normál_Munka1" xfId="40791"/>
    <cellStyle name="Note" xfId="16" builtinId="10" customBuiltin="1"/>
    <cellStyle name="Note 10" xfId="40792"/>
    <cellStyle name="Note 10 2" xfId="40793"/>
    <cellStyle name="Note 10 2 2" xfId="40794"/>
    <cellStyle name="Note 10 2 3" xfId="40795"/>
    <cellStyle name="Note 10 3" xfId="40796"/>
    <cellStyle name="Note 10 3 2" xfId="40797"/>
    <cellStyle name="Note 10 3 3" xfId="40798"/>
    <cellStyle name="Note 10 4" xfId="40799"/>
    <cellStyle name="Note 10 5" xfId="40800"/>
    <cellStyle name="Note 11" xfId="40801"/>
    <cellStyle name="Note 11 2" xfId="40802"/>
    <cellStyle name="Note 11 2 2" xfId="40803"/>
    <cellStyle name="Note 11 2 3" xfId="40804"/>
    <cellStyle name="Note 11 3" xfId="40805"/>
    <cellStyle name="Note 11 3 2" xfId="40806"/>
    <cellStyle name="Note 11 3 3" xfId="40807"/>
    <cellStyle name="Note 11 4" xfId="40808"/>
    <cellStyle name="Note 11 5" xfId="40809"/>
    <cellStyle name="Note 12" xfId="40810"/>
    <cellStyle name="Note 12 2" xfId="40811"/>
    <cellStyle name="Note 12 2 2" xfId="40812"/>
    <cellStyle name="Note 12 2 3" xfId="40813"/>
    <cellStyle name="Note 12 3" xfId="40814"/>
    <cellStyle name="Note 12 3 2" xfId="40815"/>
    <cellStyle name="Note 12 3 3" xfId="40816"/>
    <cellStyle name="Note 12 4" xfId="40817"/>
    <cellStyle name="Note 12 5" xfId="40818"/>
    <cellStyle name="Note 13" xfId="40819"/>
    <cellStyle name="Note 13 2" xfId="40820"/>
    <cellStyle name="Note 13 2 2" xfId="40821"/>
    <cellStyle name="Note 13 2 3" xfId="40822"/>
    <cellStyle name="Note 13 3" xfId="40823"/>
    <cellStyle name="Note 13 3 2" xfId="40824"/>
    <cellStyle name="Note 13 3 3" xfId="40825"/>
    <cellStyle name="Note 13 4" xfId="40826"/>
    <cellStyle name="Note 13 5" xfId="40827"/>
    <cellStyle name="Note 14" xfId="40828"/>
    <cellStyle name="Note 14 2" xfId="40829"/>
    <cellStyle name="Note 14 2 2" xfId="40830"/>
    <cellStyle name="Note 14 2 3" xfId="40831"/>
    <cellStyle name="Note 14 3" xfId="40832"/>
    <cellStyle name="Note 14 3 2" xfId="40833"/>
    <cellStyle name="Note 14 3 3" xfId="40834"/>
    <cellStyle name="Note 14 4" xfId="40835"/>
    <cellStyle name="Note 14 5" xfId="40836"/>
    <cellStyle name="Note 15" xfId="40837"/>
    <cellStyle name="Note 15 2" xfId="40838"/>
    <cellStyle name="Note 15 2 2" xfId="40839"/>
    <cellStyle name="Note 15 2 3" xfId="40840"/>
    <cellStyle name="Note 15 3" xfId="40841"/>
    <cellStyle name="Note 15 3 2" xfId="40842"/>
    <cellStyle name="Note 15 3 3" xfId="40843"/>
    <cellStyle name="Note 15 4" xfId="40844"/>
    <cellStyle name="Note 15 5" xfId="40845"/>
    <cellStyle name="Note 16" xfId="40846"/>
    <cellStyle name="Note 16 2" xfId="40847"/>
    <cellStyle name="Note 16 2 2" xfId="40848"/>
    <cellStyle name="Note 16 2 3" xfId="40849"/>
    <cellStyle name="Note 16 3" xfId="40850"/>
    <cellStyle name="Note 16 3 2" xfId="40851"/>
    <cellStyle name="Note 16 3 3" xfId="40852"/>
    <cellStyle name="Note 16 4" xfId="40853"/>
    <cellStyle name="Note 16 5" xfId="40854"/>
    <cellStyle name="Note 17" xfId="40855"/>
    <cellStyle name="Note 17 2" xfId="40856"/>
    <cellStyle name="Note 17 2 2" xfId="40857"/>
    <cellStyle name="Note 17 2 3" xfId="40858"/>
    <cellStyle name="Note 17 3" xfId="40859"/>
    <cellStyle name="Note 17 3 2" xfId="40860"/>
    <cellStyle name="Note 17 3 3" xfId="40861"/>
    <cellStyle name="Note 17 4" xfId="40862"/>
    <cellStyle name="Note 17 5" xfId="40863"/>
    <cellStyle name="Note 18" xfId="40864"/>
    <cellStyle name="Note 18 2" xfId="40865"/>
    <cellStyle name="Note 18 2 2" xfId="40866"/>
    <cellStyle name="Note 18 2 3" xfId="40867"/>
    <cellStyle name="Note 18 3" xfId="40868"/>
    <cellStyle name="Note 18 3 2" xfId="40869"/>
    <cellStyle name="Note 18 3 3" xfId="40870"/>
    <cellStyle name="Note 18 4" xfId="40871"/>
    <cellStyle name="Note 18 5" xfId="40872"/>
    <cellStyle name="Note 19" xfId="40873"/>
    <cellStyle name="Note 19 2" xfId="40874"/>
    <cellStyle name="Note 19 2 2" xfId="40875"/>
    <cellStyle name="Note 19 2 3" xfId="40876"/>
    <cellStyle name="Note 19 3" xfId="40877"/>
    <cellStyle name="Note 19 3 2" xfId="40878"/>
    <cellStyle name="Note 19 3 3" xfId="40879"/>
    <cellStyle name="Note 19 4" xfId="40880"/>
    <cellStyle name="Note 19 5" xfId="40881"/>
    <cellStyle name="Note 2" xfId="431"/>
    <cellStyle name="Note 2 10" xfId="40882"/>
    <cellStyle name="Note 2 2" xfId="40883"/>
    <cellStyle name="Note 2 2 2" xfId="40884"/>
    <cellStyle name="Note 2 2 2 2" xfId="40885"/>
    <cellStyle name="Note 2 2 2 3" xfId="40886"/>
    <cellStyle name="Note 2 2 3" xfId="40887"/>
    <cellStyle name="Note 2 2 3 2" xfId="40888"/>
    <cellStyle name="Note 2 2 3 3" xfId="40889"/>
    <cellStyle name="Note 2 2 4" xfId="40890"/>
    <cellStyle name="Note 2 2 5" xfId="40891"/>
    <cellStyle name="Note 2 2 6" xfId="40892"/>
    <cellStyle name="Note 2 3" xfId="40893"/>
    <cellStyle name="Note 2 3 2" xfId="40894"/>
    <cellStyle name="Note 2 3 2 2" xfId="40895"/>
    <cellStyle name="Note 2 3 2 3" xfId="40896"/>
    <cellStyle name="Note 2 3 3" xfId="40897"/>
    <cellStyle name="Note 2 3 3 2" xfId="40898"/>
    <cellStyle name="Note 2 3 3 3" xfId="40899"/>
    <cellStyle name="Note 2 3 4" xfId="40900"/>
    <cellStyle name="Note 2 3 5" xfId="40901"/>
    <cellStyle name="Note 2 3 6" xfId="40902"/>
    <cellStyle name="Note 2 4" xfId="40903"/>
    <cellStyle name="Note 2 4 2" xfId="40904"/>
    <cellStyle name="Note 2 4 3" xfId="40905"/>
    <cellStyle name="Note 2 5" xfId="40906"/>
    <cellStyle name="Note 2 5 2" xfId="40907"/>
    <cellStyle name="Note 2 5 3" xfId="40908"/>
    <cellStyle name="Note 2 6" xfId="40909"/>
    <cellStyle name="Note 2 7" xfId="40910"/>
    <cellStyle name="Note 2 8" xfId="40911"/>
    <cellStyle name="Note 2 9" xfId="43175"/>
    <cellStyle name="Note 20" xfId="40912"/>
    <cellStyle name="Note 21" xfId="40913"/>
    <cellStyle name="Note 22" xfId="40914"/>
    <cellStyle name="Note 23" xfId="40915"/>
    <cellStyle name="Note 3" xfId="40916"/>
    <cellStyle name="Note 3 2" xfId="40917"/>
    <cellStyle name="Note 3 2 2" xfId="40918"/>
    <cellStyle name="Note 3 2 3" xfId="40919"/>
    <cellStyle name="Note 3 2 4" xfId="40920"/>
    <cellStyle name="Note 3 3" xfId="40921"/>
    <cellStyle name="Note 3 3 2" xfId="40922"/>
    <cellStyle name="Note 3 3 3" xfId="40923"/>
    <cellStyle name="Note 3 3 4" xfId="40924"/>
    <cellStyle name="Note 3 4" xfId="40925"/>
    <cellStyle name="Note 3 5" xfId="40926"/>
    <cellStyle name="Note 3 6" xfId="40927"/>
    <cellStyle name="Note 4" xfId="40928"/>
    <cellStyle name="Note 4 2" xfId="40929"/>
    <cellStyle name="Note 4 2 2" xfId="40930"/>
    <cellStyle name="Note 4 2 3" xfId="40931"/>
    <cellStyle name="Note 4 3" xfId="40932"/>
    <cellStyle name="Note 4 3 2" xfId="40933"/>
    <cellStyle name="Note 4 3 3" xfId="40934"/>
    <cellStyle name="Note 4 4" xfId="40935"/>
    <cellStyle name="Note 4 5" xfId="40936"/>
    <cellStyle name="Note 5" xfId="40937"/>
    <cellStyle name="Note 5 2" xfId="40938"/>
    <cellStyle name="Note 5 2 2" xfId="40939"/>
    <cellStyle name="Note 5 2 3" xfId="40940"/>
    <cellStyle name="Note 5 3" xfId="40941"/>
    <cellStyle name="Note 5 3 2" xfId="40942"/>
    <cellStyle name="Note 5 3 3" xfId="40943"/>
    <cellStyle name="Note 5 4" xfId="40944"/>
    <cellStyle name="Note 5 5" xfId="40945"/>
    <cellStyle name="Note 6" xfId="40946"/>
    <cellStyle name="Note 6 2" xfId="40947"/>
    <cellStyle name="Note 6 2 2" xfId="40948"/>
    <cellStyle name="Note 6 2 3" xfId="40949"/>
    <cellStyle name="Note 6 3" xfId="40950"/>
    <cellStyle name="Note 6 3 2" xfId="40951"/>
    <cellStyle name="Note 6 3 3" xfId="40952"/>
    <cellStyle name="Note 6 4" xfId="40953"/>
    <cellStyle name="Note 6 5" xfId="40954"/>
    <cellStyle name="Note 7" xfId="40955"/>
    <cellStyle name="Note 7 2" xfId="40956"/>
    <cellStyle name="Note 7 2 2" xfId="40957"/>
    <cellStyle name="Note 7 2 3" xfId="40958"/>
    <cellStyle name="Note 7 3" xfId="40959"/>
    <cellStyle name="Note 7 3 2" xfId="40960"/>
    <cellStyle name="Note 7 3 3" xfId="40961"/>
    <cellStyle name="Note 7 4" xfId="40962"/>
    <cellStyle name="Note 7 5" xfId="40963"/>
    <cellStyle name="Note 8" xfId="40964"/>
    <cellStyle name="Note 8 2" xfId="40965"/>
    <cellStyle name="Note 8 2 2" xfId="40966"/>
    <cellStyle name="Note 8 2 3" xfId="40967"/>
    <cellStyle name="Note 8 3" xfId="40968"/>
    <cellStyle name="Note 8 3 2" xfId="40969"/>
    <cellStyle name="Note 8 3 3" xfId="40970"/>
    <cellStyle name="Note 8 4" xfId="40971"/>
    <cellStyle name="Note 8 5" xfId="40972"/>
    <cellStyle name="Note 9" xfId="40973"/>
    <cellStyle name="Note 9 2" xfId="40974"/>
    <cellStyle name="Note 9 2 2" xfId="40975"/>
    <cellStyle name="Note 9 2 3" xfId="40976"/>
    <cellStyle name="Note 9 3" xfId="40977"/>
    <cellStyle name="Note 9 3 2" xfId="40978"/>
    <cellStyle name="Note 9 3 3" xfId="40979"/>
    <cellStyle name="Note 9 4" xfId="40980"/>
    <cellStyle name="Note 9 5" xfId="40981"/>
    <cellStyle name="Notiz" xfId="40982"/>
    <cellStyle name="Output" xfId="11" builtinId="21" customBuiltin="1"/>
    <cellStyle name="Output 10" xfId="40983"/>
    <cellStyle name="Output 11" xfId="40984"/>
    <cellStyle name="Output 12" xfId="40985"/>
    <cellStyle name="Output 13" xfId="40986"/>
    <cellStyle name="Output 14" xfId="40987"/>
    <cellStyle name="Output 15" xfId="40988"/>
    <cellStyle name="Output 16" xfId="40989"/>
    <cellStyle name="Output 17" xfId="40990"/>
    <cellStyle name="Output 18" xfId="40991"/>
    <cellStyle name="Output 19" xfId="40992"/>
    <cellStyle name="Output 2" xfId="432"/>
    <cellStyle name="Output 2 2" xfId="40993"/>
    <cellStyle name="Output 2 2 2" xfId="40994"/>
    <cellStyle name="Output 2 3" xfId="40995"/>
    <cellStyle name="Output 20" xfId="40996"/>
    <cellStyle name="Output 21" xfId="40997"/>
    <cellStyle name="Output 22" xfId="40998"/>
    <cellStyle name="Output 23" xfId="40999"/>
    <cellStyle name="Output 3" xfId="41000"/>
    <cellStyle name="Output 3 2" xfId="41001"/>
    <cellStyle name="Output 3 3" xfId="41002"/>
    <cellStyle name="Output 4" xfId="41003"/>
    <cellStyle name="Output 5" xfId="41004"/>
    <cellStyle name="Output 6" xfId="41005"/>
    <cellStyle name="Output 7" xfId="41006"/>
    <cellStyle name="Output 8" xfId="41007"/>
    <cellStyle name="Output 9" xfId="41008"/>
    <cellStyle name="OUTPUT AMOUNTS" xfId="41009"/>
    <cellStyle name="Output Amounts 2" xfId="41010"/>
    <cellStyle name="OUTPUT AMOUNTS 2 2" xfId="41011"/>
    <cellStyle name="Output Amounts 3" xfId="41012"/>
    <cellStyle name="OUTPUT COLUMN HEADINGS" xfId="41013"/>
    <cellStyle name="Output Column Headings 2" xfId="41014"/>
    <cellStyle name="OUTPUT COLUMN HEADINGS 2 2" xfId="41015"/>
    <cellStyle name="Output Column Headings 3" xfId="41016"/>
    <cellStyle name="OUTPUT LINE ITEMS" xfId="41017"/>
    <cellStyle name="Output Line Items 2" xfId="41018"/>
    <cellStyle name="OUTPUT LINE ITEMS 2 2" xfId="41019"/>
    <cellStyle name="Output Line Items 3" xfId="41020"/>
    <cellStyle name="Output Line Items_TEP Revenue_Summary_Report-Monthly 11-08 run 12-15-08" xfId="41021"/>
    <cellStyle name="Output Report Heading" xfId="41022"/>
    <cellStyle name="OUTPUT REPORT TITLE" xfId="41023"/>
    <cellStyle name="Page Heading Large" xfId="41024"/>
    <cellStyle name="Page Heading Small" xfId="41025"/>
    <cellStyle name="Pattern" xfId="41026"/>
    <cellStyle name="Percent" xfId="2" builtinId="5"/>
    <cellStyle name="Percent 10" xfId="363"/>
    <cellStyle name="Percent 10 10" xfId="41027"/>
    <cellStyle name="Percent 10 2" xfId="41028"/>
    <cellStyle name="Percent 10 2 2" xfId="41029"/>
    <cellStyle name="Percent 10 3" xfId="41030"/>
    <cellStyle name="Percent 11" xfId="41031"/>
    <cellStyle name="Percent 11 2" xfId="41032"/>
    <cellStyle name="Percent 11 3" xfId="41033"/>
    <cellStyle name="Percent 12" xfId="41034"/>
    <cellStyle name="Percent 12 2" xfId="41035"/>
    <cellStyle name="Percent 13" xfId="41036"/>
    <cellStyle name="Percent 14" xfId="41037"/>
    <cellStyle name="Percent 14 2" xfId="41038"/>
    <cellStyle name="Percent 14 2 2" xfId="41039"/>
    <cellStyle name="Percent 14 2 3" xfId="41040"/>
    <cellStyle name="Percent 14 3" xfId="41041"/>
    <cellStyle name="Percent 14 4" xfId="41042"/>
    <cellStyle name="Percent 15" xfId="41043"/>
    <cellStyle name="Percent 15 2" xfId="41044"/>
    <cellStyle name="Percent 15 3" xfId="41045"/>
    <cellStyle name="Percent 16" xfId="41046"/>
    <cellStyle name="Percent 17" xfId="41047"/>
    <cellStyle name="Percent 18" xfId="41048"/>
    <cellStyle name="Percent 18 2" xfId="41049"/>
    <cellStyle name="Percent 18 3" xfId="41050"/>
    <cellStyle name="Percent 19" xfId="41051"/>
    <cellStyle name="Percent 19 2" xfId="41052"/>
    <cellStyle name="Percent 19 3" xfId="41053"/>
    <cellStyle name="Percent 2" xfId="341"/>
    <cellStyle name="Percent 2 10" xfId="41055"/>
    <cellStyle name="Percent 2 11" xfId="41056"/>
    <cellStyle name="Percent 2 11 2" xfId="41057"/>
    <cellStyle name="Percent 2 12" xfId="41058"/>
    <cellStyle name="Percent 2 12 2" xfId="41059"/>
    <cellStyle name="Percent 2 12 3" xfId="41060"/>
    <cellStyle name="Percent 2 13" xfId="41061"/>
    <cellStyle name="Percent 2 13 2" xfId="41062"/>
    <cellStyle name="Percent 2 13 3" xfId="41063"/>
    <cellStyle name="Percent 2 14" xfId="41064"/>
    <cellStyle name="Percent 2 14 2" xfId="41065"/>
    <cellStyle name="Percent 2 14 3" xfId="41066"/>
    <cellStyle name="Percent 2 15" xfId="41067"/>
    <cellStyle name="Percent 2 15 2" xfId="41068"/>
    <cellStyle name="Percent 2 15 3" xfId="41069"/>
    <cellStyle name="Percent 2 16" xfId="41070"/>
    <cellStyle name="Percent 2 16 2" xfId="41071"/>
    <cellStyle name="Percent 2 16 2 2" xfId="41072"/>
    <cellStyle name="Percent 2 16 2 2 2" xfId="41073"/>
    <cellStyle name="Percent 2 16 2 3" xfId="41074"/>
    <cellStyle name="Percent 2 16 2 4" xfId="41075"/>
    <cellStyle name="Percent 2 16 2 5" xfId="41076"/>
    <cellStyle name="Percent 2 16 3" xfId="41077"/>
    <cellStyle name="Percent 2 16 3 2" xfId="41078"/>
    <cellStyle name="Percent 2 16 4" xfId="41079"/>
    <cellStyle name="Percent 2 16 5" xfId="41080"/>
    <cellStyle name="Percent 2 17" xfId="41081"/>
    <cellStyle name="Percent 2 18" xfId="41082"/>
    <cellStyle name="Percent 2 19" xfId="41083"/>
    <cellStyle name="Percent 2 2" xfId="342"/>
    <cellStyle name="Percent 2 2 10" xfId="41085"/>
    <cellStyle name="Percent 2 2 10 2" xfId="41086"/>
    <cellStyle name="Percent 2 2 10 2 2" xfId="41087"/>
    <cellStyle name="Percent 2 2 10 2 2 2" xfId="41088"/>
    <cellStyle name="Percent 2 2 10 2 2 2 2" xfId="41089"/>
    <cellStyle name="Percent 2 2 10 2 2 2 2 2" xfId="41090"/>
    <cellStyle name="Percent 2 2 10 2 2 2 3" xfId="41091"/>
    <cellStyle name="Percent 2 2 10 2 2 2 4" xfId="41092"/>
    <cellStyle name="Percent 2 2 10 2 2 2 5" xfId="41093"/>
    <cellStyle name="Percent 2 2 10 2 2 3" xfId="41094"/>
    <cellStyle name="Percent 2 2 10 2 2 3 2" xfId="41095"/>
    <cellStyle name="Percent 2 2 10 2 2 4" xfId="41096"/>
    <cellStyle name="Percent 2 2 10 2 2 5" xfId="41097"/>
    <cellStyle name="Percent 2 2 10 2 3" xfId="41098"/>
    <cellStyle name="Percent 2 2 10 2 4" xfId="41099"/>
    <cellStyle name="Percent 2 2 10 2 5" xfId="41100"/>
    <cellStyle name="Percent 2 2 10 2 6" xfId="41101"/>
    <cellStyle name="Percent 2 2 10 2 6 2" xfId="41102"/>
    <cellStyle name="Percent 2 2 10 2 7" xfId="41103"/>
    <cellStyle name="Percent 2 2 10 2 8" xfId="41104"/>
    <cellStyle name="Percent 2 2 10 2 9" xfId="41105"/>
    <cellStyle name="Percent 2 2 10 3" xfId="41106"/>
    <cellStyle name="Percent 2 2 10 3 2" xfId="41107"/>
    <cellStyle name="Percent 2 2 10 3 2 2" xfId="41108"/>
    <cellStyle name="Percent 2 2 10 3 2 2 2" xfId="41109"/>
    <cellStyle name="Percent 2 2 10 3 2 3" xfId="41110"/>
    <cellStyle name="Percent 2 2 10 3 2 4" xfId="41111"/>
    <cellStyle name="Percent 2 2 10 3 2 5" xfId="41112"/>
    <cellStyle name="Percent 2 2 10 3 3" xfId="41113"/>
    <cellStyle name="Percent 2 2 10 3 3 2" xfId="41114"/>
    <cellStyle name="Percent 2 2 10 3 4" xfId="41115"/>
    <cellStyle name="Percent 2 2 10 3 5" xfId="41116"/>
    <cellStyle name="Percent 2 2 10 4" xfId="41117"/>
    <cellStyle name="Percent 2 2 10 5" xfId="41118"/>
    <cellStyle name="Percent 2 2 10 6" xfId="41119"/>
    <cellStyle name="Percent 2 2 10 6 2" xfId="41120"/>
    <cellStyle name="Percent 2 2 10 7" xfId="41121"/>
    <cellStyle name="Percent 2 2 10 8" xfId="41122"/>
    <cellStyle name="Percent 2 2 10 9" xfId="41123"/>
    <cellStyle name="Percent 2 2 11" xfId="41124"/>
    <cellStyle name="Percent 2 2 12" xfId="41125"/>
    <cellStyle name="Percent 2 2 13" xfId="41126"/>
    <cellStyle name="Percent 2 2 14" xfId="41127"/>
    <cellStyle name="Percent 2 2 15" xfId="41128"/>
    <cellStyle name="Percent 2 2 15 2" xfId="41129"/>
    <cellStyle name="Percent 2 2 15 2 2" xfId="41130"/>
    <cellStyle name="Percent 2 2 15 2 2 2" xfId="41131"/>
    <cellStyle name="Percent 2 2 15 2 3" xfId="41132"/>
    <cellStyle name="Percent 2 2 15 2 4" xfId="41133"/>
    <cellStyle name="Percent 2 2 15 2 5" xfId="41134"/>
    <cellStyle name="Percent 2 2 15 3" xfId="41135"/>
    <cellStyle name="Percent 2 2 15 3 2" xfId="41136"/>
    <cellStyle name="Percent 2 2 15 4" xfId="41137"/>
    <cellStyle name="Percent 2 2 15 5" xfId="41138"/>
    <cellStyle name="Percent 2 2 16" xfId="41139"/>
    <cellStyle name="Percent 2 2 17" xfId="41140"/>
    <cellStyle name="Percent 2 2 18" xfId="41141"/>
    <cellStyle name="Percent 2 2 19" xfId="41142"/>
    <cellStyle name="Percent 2 2 19 2" xfId="41143"/>
    <cellStyle name="Percent 2 2 2" xfId="343"/>
    <cellStyle name="Percent 2 2 2 2" xfId="41145"/>
    <cellStyle name="Percent 2 2 2 3" xfId="41146"/>
    <cellStyle name="Percent 2 2 2 4" xfId="41144"/>
    <cellStyle name="Percent 2 2 20" xfId="41147"/>
    <cellStyle name="Percent 2 2 21" xfId="41148"/>
    <cellStyle name="Percent 2 2 22" xfId="41149"/>
    <cellStyle name="Percent 2 2 23" xfId="41084"/>
    <cellStyle name="Percent 2 2 24" xfId="434"/>
    <cellStyle name="Percent 2 2 3" xfId="41150"/>
    <cellStyle name="Percent 2 2 3 2" xfId="41151"/>
    <cellStyle name="Percent 2 2 3 3" xfId="41152"/>
    <cellStyle name="Percent 2 2 4" xfId="41153"/>
    <cellStyle name="Percent 2 2 4 2" xfId="41154"/>
    <cellStyle name="Percent 2 2 4 3" xfId="41155"/>
    <cellStyle name="Percent 2 2 5" xfId="41156"/>
    <cellStyle name="Percent 2 2 5 2" xfId="41157"/>
    <cellStyle name="Percent 2 2 5 3" xfId="41158"/>
    <cellStyle name="Percent 2 2 6" xfId="41159"/>
    <cellStyle name="Percent 2 2 6 2" xfId="41160"/>
    <cellStyle name="Percent 2 2 6 3" xfId="41161"/>
    <cellStyle name="Percent 2 2 7" xfId="41162"/>
    <cellStyle name="Percent 2 2 7 10" xfId="41163"/>
    <cellStyle name="Percent 2 2 7 11" xfId="41164"/>
    <cellStyle name="Percent 2 2 7 12" xfId="41165"/>
    <cellStyle name="Percent 2 2 7 13" xfId="41166"/>
    <cellStyle name="Percent 2 2 7 13 2" xfId="41167"/>
    <cellStyle name="Percent 2 2 7 14" xfId="41168"/>
    <cellStyle name="Percent 2 2 7 15" xfId="41169"/>
    <cellStyle name="Percent 2 2 7 16" xfId="41170"/>
    <cellStyle name="Percent 2 2 7 2" xfId="41171"/>
    <cellStyle name="Percent 2 2 7 2 10" xfId="41172"/>
    <cellStyle name="Percent 2 2 7 2 11" xfId="41173"/>
    <cellStyle name="Percent 2 2 7 2 12" xfId="41174"/>
    <cellStyle name="Percent 2 2 7 2 13" xfId="41175"/>
    <cellStyle name="Percent 2 2 7 2 13 2" xfId="41176"/>
    <cellStyle name="Percent 2 2 7 2 14" xfId="41177"/>
    <cellStyle name="Percent 2 2 7 2 15" xfId="41178"/>
    <cellStyle name="Percent 2 2 7 2 16" xfId="41179"/>
    <cellStyle name="Percent 2 2 7 2 2" xfId="41180"/>
    <cellStyle name="Percent 2 2 7 2 2 10" xfId="41181"/>
    <cellStyle name="Percent 2 2 7 2 2 11" xfId="41182"/>
    <cellStyle name="Percent 2 2 7 2 2 12" xfId="41183"/>
    <cellStyle name="Percent 2 2 7 2 2 12 2" xfId="41184"/>
    <cellStyle name="Percent 2 2 7 2 2 13" xfId="41185"/>
    <cellStyle name="Percent 2 2 7 2 2 14" xfId="41186"/>
    <cellStyle name="Percent 2 2 7 2 2 15" xfId="41187"/>
    <cellStyle name="Percent 2 2 7 2 2 2" xfId="41188"/>
    <cellStyle name="Percent 2 2 7 2 2 2 2" xfId="41189"/>
    <cellStyle name="Percent 2 2 7 2 2 2 2 2" xfId="41190"/>
    <cellStyle name="Percent 2 2 7 2 2 2 2 2 2" xfId="41191"/>
    <cellStyle name="Percent 2 2 7 2 2 2 2 2 2 2" xfId="41192"/>
    <cellStyle name="Percent 2 2 7 2 2 2 2 2 2 2 2" xfId="41193"/>
    <cellStyle name="Percent 2 2 7 2 2 2 2 2 2 3" xfId="41194"/>
    <cellStyle name="Percent 2 2 7 2 2 2 2 2 2 4" xfId="41195"/>
    <cellStyle name="Percent 2 2 7 2 2 2 2 2 2 5" xfId="41196"/>
    <cellStyle name="Percent 2 2 7 2 2 2 2 2 3" xfId="41197"/>
    <cellStyle name="Percent 2 2 7 2 2 2 2 2 3 2" xfId="41198"/>
    <cellStyle name="Percent 2 2 7 2 2 2 2 2 4" xfId="41199"/>
    <cellStyle name="Percent 2 2 7 2 2 2 2 2 5" xfId="41200"/>
    <cellStyle name="Percent 2 2 7 2 2 2 2 3" xfId="41201"/>
    <cellStyle name="Percent 2 2 7 2 2 2 2 4" xfId="41202"/>
    <cellStyle name="Percent 2 2 7 2 2 2 2 5" xfId="41203"/>
    <cellStyle name="Percent 2 2 7 2 2 2 2 6" xfId="41204"/>
    <cellStyle name="Percent 2 2 7 2 2 2 2 6 2" xfId="41205"/>
    <cellStyle name="Percent 2 2 7 2 2 2 2 7" xfId="41206"/>
    <cellStyle name="Percent 2 2 7 2 2 2 2 8" xfId="41207"/>
    <cellStyle name="Percent 2 2 7 2 2 2 2 9" xfId="41208"/>
    <cellStyle name="Percent 2 2 7 2 2 2 3" xfId="41209"/>
    <cellStyle name="Percent 2 2 7 2 2 2 3 2" xfId="41210"/>
    <cellStyle name="Percent 2 2 7 2 2 2 3 2 2" xfId="41211"/>
    <cellStyle name="Percent 2 2 7 2 2 2 3 2 2 2" xfId="41212"/>
    <cellStyle name="Percent 2 2 7 2 2 2 3 2 3" xfId="41213"/>
    <cellStyle name="Percent 2 2 7 2 2 2 3 2 4" xfId="41214"/>
    <cellStyle name="Percent 2 2 7 2 2 2 3 2 5" xfId="41215"/>
    <cellStyle name="Percent 2 2 7 2 2 2 3 3" xfId="41216"/>
    <cellStyle name="Percent 2 2 7 2 2 2 3 3 2" xfId="41217"/>
    <cellStyle name="Percent 2 2 7 2 2 2 3 4" xfId="41218"/>
    <cellStyle name="Percent 2 2 7 2 2 2 3 5" xfId="41219"/>
    <cellStyle name="Percent 2 2 7 2 2 2 4" xfId="41220"/>
    <cellStyle name="Percent 2 2 7 2 2 2 5" xfId="41221"/>
    <cellStyle name="Percent 2 2 7 2 2 2 6" xfId="41222"/>
    <cellStyle name="Percent 2 2 7 2 2 2 6 2" xfId="41223"/>
    <cellStyle name="Percent 2 2 7 2 2 2 7" xfId="41224"/>
    <cellStyle name="Percent 2 2 7 2 2 2 8" xfId="41225"/>
    <cellStyle name="Percent 2 2 7 2 2 2 9" xfId="41226"/>
    <cellStyle name="Percent 2 2 7 2 2 3" xfId="41227"/>
    <cellStyle name="Percent 2 2 7 2 2 3 2" xfId="41228"/>
    <cellStyle name="Percent 2 2 7 2 2 3 3" xfId="41229"/>
    <cellStyle name="Percent 2 2 7 2 2 4" xfId="41230"/>
    <cellStyle name="Percent 2 2 7 2 2 4 2" xfId="41231"/>
    <cellStyle name="Percent 2 2 7 2 2 4 3" xfId="41232"/>
    <cellStyle name="Percent 2 2 7 2 2 5" xfId="41233"/>
    <cellStyle name="Percent 2 2 7 2 2 5 2" xfId="41234"/>
    <cellStyle name="Percent 2 2 7 2 2 5 3" xfId="41235"/>
    <cellStyle name="Percent 2 2 7 2 2 6" xfId="41236"/>
    <cellStyle name="Percent 2 2 7 2 2 6 2" xfId="41237"/>
    <cellStyle name="Percent 2 2 7 2 2 6 3" xfId="41238"/>
    <cellStyle name="Percent 2 2 7 2 2 7" xfId="41239"/>
    <cellStyle name="Percent 2 2 7 2 2 7 2" xfId="41240"/>
    <cellStyle name="Percent 2 2 7 2 2 7 3" xfId="41241"/>
    <cellStyle name="Percent 2 2 7 2 2 8" xfId="41242"/>
    <cellStyle name="Percent 2 2 7 2 2 8 2" xfId="41243"/>
    <cellStyle name="Percent 2 2 7 2 2 8 2 2" xfId="41244"/>
    <cellStyle name="Percent 2 2 7 2 2 8 2 2 2" xfId="41245"/>
    <cellStyle name="Percent 2 2 7 2 2 8 2 3" xfId="41246"/>
    <cellStyle name="Percent 2 2 7 2 2 8 2 4" xfId="41247"/>
    <cellStyle name="Percent 2 2 7 2 2 8 2 5" xfId="41248"/>
    <cellStyle name="Percent 2 2 7 2 2 8 3" xfId="41249"/>
    <cellStyle name="Percent 2 2 7 2 2 8 3 2" xfId="41250"/>
    <cellStyle name="Percent 2 2 7 2 2 8 4" xfId="41251"/>
    <cellStyle name="Percent 2 2 7 2 2 8 5" xfId="41252"/>
    <cellStyle name="Percent 2 2 7 2 2 9" xfId="41253"/>
    <cellStyle name="Percent 2 2 7 2 3" xfId="41254"/>
    <cellStyle name="Percent 2 2 7 2 3 2" xfId="41255"/>
    <cellStyle name="Percent 2 2 7 2 3 3" xfId="41256"/>
    <cellStyle name="Percent 2 2 7 2 4" xfId="41257"/>
    <cellStyle name="Percent 2 2 7 2 4 2" xfId="41258"/>
    <cellStyle name="Percent 2 2 7 2 4 2 2" xfId="41259"/>
    <cellStyle name="Percent 2 2 7 2 4 2 2 2" xfId="41260"/>
    <cellStyle name="Percent 2 2 7 2 4 2 2 2 2" xfId="41261"/>
    <cellStyle name="Percent 2 2 7 2 4 2 2 2 2 2" xfId="41262"/>
    <cellStyle name="Percent 2 2 7 2 4 2 2 2 3" xfId="41263"/>
    <cellStyle name="Percent 2 2 7 2 4 2 2 2 4" xfId="41264"/>
    <cellStyle name="Percent 2 2 7 2 4 2 2 2 5" xfId="41265"/>
    <cellStyle name="Percent 2 2 7 2 4 2 2 3" xfId="41266"/>
    <cellStyle name="Percent 2 2 7 2 4 2 2 3 2" xfId="41267"/>
    <cellStyle name="Percent 2 2 7 2 4 2 2 4" xfId="41268"/>
    <cellStyle name="Percent 2 2 7 2 4 2 2 5" xfId="41269"/>
    <cellStyle name="Percent 2 2 7 2 4 2 3" xfId="41270"/>
    <cellStyle name="Percent 2 2 7 2 4 2 4" xfId="41271"/>
    <cellStyle name="Percent 2 2 7 2 4 2 5" xfId="41272"/>
    <cellStyle name="Percent 2 2 7 2 4 2 6" xfId="41273"/>
    <cellStyle name="Percent 2 2 7 2 4 2 6 2" xfId="41274"/>
    <cellStyle name="Percent 2 2 7 2 4 2 7" xfId="41275"/>
    <cellStyle name="Percent 2 2 7 2 4 2 8" xfId="41276"/>
    <cellStyle name="Percent 2 2 7 2 4 2 9" xfId="41277"/>
    <cellStyle name="Percent 2 2 7 2 4 3" xfId="41278"/>
    <cellStyle name="Percent 2 2 7 2 4 3 2" xfId="41279"/>
    <cellStyle name="Percent 2 2 7 2 4 3 2 2" xfId="41280"/>
    <cellStyle name="Percent 2 2 7 2 4 3 2 2 2" xfId="41281"/>
    <cellStyle name="Percent 2 2 7 2 4 3 2 3" xfId="41282"/>
    <cellStyle name="Percent 2 2 7 2 4 3 2 4" xfId="41283"/>
    <cellStyle name="Percent 2 2 7 2 4 3 2 5" xfId="41284"/>
    <cellStyle name="Percent 2 2 7 2 4 3 3" xfId="41285"/>
    <cellStyle name="Percent 2 2 7 2 4 3 3 2" xfId="41286"/>
    <cellStyle name="Percent 2 2 7 2 4 3 4" xfId="41287"/>
    <cellStyle name="Percent 2 2 7 2 4 3 5" xfId="41288"/>
    <cellStyle name="Percent 2 2 7 2 4 4" xfId="41289"/>
    <cellStyle name="Percent 2 2 7 2 4 5" xfId="41290"/>
    <cellStyle name="Percent 2 2 7 2 4 6" xfId="41291"/>
    <cellStyle name="Percent 2 2 7 2 4 6 2" xfId="41292"/>
    <cellStyle name="Percent 2 2 7 2 4 7" xfId="41293"/>
    <cellStyle name="Percent 2 2 7 2 4 8" xfId="41294"/>
    <cellStyle name="Percent 2 2 7 2 4 9" xfId="41295"/>
    <cellStyle name="Percent 2 2 7 2 5" xfId="41296"/>
    <cellStyle name="Percent 2 2 7 2 6" xfId="41297"/>
    <cellStyle name="Percent 2 2 7 2 7" xfId="41298"/>
    <cellStyle name="Percent 2 2 7 2 8" xfId="41299"/>
    <cellStyle name="Percent 2 2 7 2 9" xfId="41300"/>
    <cellStyle name="Percent 2 2 7 2 9 2" xfId="41301"/>
    <cellStyle name="Percent 2 2 7 2 9 2 2" xfId="41302"/>
    <cellStyle name="Percent 2 2 7 2 9 2 2 2" xfId="41303"/>
    <cellStyle name="Percent 2 2 7 2 9 2 3" xfId="41304"/>
    <cellStyle name="Percent 2 2 7 2 9 2 4" xfId="41305"/>
    <cellStyle name="Percent 2 2 7 2 9 2 5" xfId="41306"/>
    <cellStyle name="Percent 2 2 7 2 9 3" xfId="41307"/>
    <cellStyle name="Percent 2 2 7 2 9 3 2" xfId="41308"/>
    <cellStyle name="Percent 2 2 7 2 9 4" xfId="41309"/>
    <cellStyle name="Percent 2 2 7 2 9 5" xfId="41310"/>
    <cellStyle name="Percent 2 2 7 3" xfId="41311"/>
    <cellStyle name="Percent 2 2 7 3 10" xfId="41312"/>
    <cellStyle name="Percent 2 2 7 3 11" xfId="41313"/>
    <cellStyle name="Percent 2 2 7 3 12" xfId="41314"/>
    <cellStyle name="Percent 2 2 7 3 12 2" xfId="41315"/>
    <cellStyle name="Percent 2 2 7 3 13" xfId="41316"/>
    <cellStyle name="Percent 2 2 7 3 14" xfId="41317"/>
    <cellStyle name="Percent 2 2 7 3 15" xfId="41318"/>
    <cellStyle name="Percent 2 2 7 3 2" xfId="41319"/>
    <cellStyle name="Percent 2 2 7 3 2 2" xfId="41320"/>
    <cellStyle name="Percent 2 2 7 3 2 2 2" xfId="41321"/>
    <cellStyle name="Percent 2 2 7 3 2 2 2 2" xfId="41322"/>
    <cellStyle name="Percent 2 2 7 3 2 2 2 2 2" xfId="41323"/>
    <cellStyle name="Percent 2 2 7 3 2 2 2 2 2 2" xfId="41324"/>
    <cellStyle name="Percent 2 2 7 3 2 2 2 2 3" xfId="41325"/>
    <cellStyle name="Percent 2 2 7 3 2 2 2 2 4" xfId="41326"/>
    <cellStyle name="Percent 2 2 7 3 2 2 2 2 5" xfId="41327"/>
    <cellStyle name="Percent 2 2 7 3 2 2 2 3" xfId="41328"/>
    <cellStyle name="Percent 2 2 7 3 2 2 2 3 2" xfId="41329"/>
    <cellStyle name="Percent 2 2 7 3 2 2 2 4" xfId="41330"/>
    <cellStyle name="Percent 2 2 7 3 2 2 2 5" xfId="41331"/>
    <cellStyle name="Percent 2 2 7 3 2 2 3" xfId="41332"/>
    <cellStyle name="Percent 2 2 7 3 2 2 4" xfId="41333"/>
    <cellStyle name="Percent 2 2 7 3 2 2 5" xfId="41334"/>
    <cellStyle name="Percent 2 2 7 3 2 2 6" xfId="41335"/>
    <cellStyle name="Percent 2 2 7 3 2 2 6 2" xfId="41336"/>
    <cellStyle name="Percent 2 2 7 3 2 2 7" xfId="41337"/>
    <cellStyle name="Percent 2 2 7 3 2 2 8" xfId="41338"/>
    <cellStyle name="Percent 2 2 7 3 2 2 9" xfId="41339"/>
    <cellStyle name="Percent 2 2 7 3 2 3" xfId="41340"/>
    <cellStyle name="Percent 2 2 7 3 2 3 2" xfId="41341"/>
    <cellStyle name="Percent 2 2 7 3 2 3 2 2" xfId="41342"/>
    <cellStyle name="Percent 2 2 7 3 2 3 2 2 2" xfId="41343"/>
    <cellStyle name="Percent 2 2 7 3 2 3 2 3" xfId="41344"/>
    <cellStyle name="Percent 2 2 7 3 2 3 2 4" xfId="41345"/>
    <cellStyle name="Percent 2 2 7 3 2 3 2 5" xfId="41346"/>
    <cellStyle name="Percent 2 2 7 3 2 3 3" xfId="41347"/>
    <cellStyle name="Percent 2 2 7 3 2 3 3 2" xfId="41348"/>
    <cellStyle name="Percent 2 2 7 3 2 3 4" xfId="41349"/>
    <cellStyle name="Percent 2 2 7 3 2 3 5" xfId="41350"/>
    <cellStyle name="Percent 2 2 7 3 2 4" xfId="41351"/>
    <cellStyle name="Percent 2 2 7 3 2 5" xfId="41352"/>
    <cellStyle name="Percent 2 2 7 3 2 6" xfId="41353"/>
    <cellStyle name="Percent 2 2 7 3 2 6 2" xfId="41354"/>
    <cellStyle name="Percent 2 2 7 3 2 7" xfId="41355"/>
    <cellStyle name="Percent 2 2 7 3 2 8" xfId="41356"/>
    <cellStyle name="Percent 2 2 7 3 2 9" xfId="41357"/>
    <cellStyle name="Percent 2 2 7 3 3" xfId="41358"/>
    <cellStyle name="Percent 2 2 7 3 4" xfId="41359"/>
    <cellStyle name="Percent 2 2 7 3 5" xfId="41360"/>
    <cellStyle name="Percent 2 2 7 3 6" xfId="41361"/>
    <cellStyle name="Percent 2 2 7 3 7" xfId="41362"/>
    <cellStyle name="Percent 2 2 7 3 8" xfId="41363"/>
    <cellStyle name="Percent 2 2 7 3 8 2" xfId="41364"/>
    <cellStyle name="Percent 2 2 7 3 8 2 2" xfId="41365"/>
    <cellStyle name="Percent 2 2 7 3 8 2 2 2" xfId="41366"/>
    <cellStyle name="Percent 2 2 7 3 8 2 3" xfId="41367"/>
    <cellStyle name="Percent 2 2 7 3 8 2 4" xfId="41368"/>
    <cellStyle name="Percent 2 2 7 3 8 2 5" xfId="41369"/>
    <cellStyle name="Percent 2 2 7 3 8 3" xfId="41370"/>
    <cellStyle name="Percent 2 2 7 3 8 3 2" xfId="41371"/>
    <cellStyle name="Percent 2 2 7 3 8 4" xfId="41372"/>
    <cellStyle name="Percent 2 2 7 3 8 5" xfId="41373"/>
    <cellStyle name="Percent 2 2 7 3 9" xfId="41374"/>
    <cellStyle name="Percent 2 2 7 4" xfId="41375"/>
    <cellStyle name="Percent 2 2 7 4 2" xfId="41376"/>
    <cellStyle name="Percent 2 2 7 4 2 2" xfId="41377"/>
    <cellStyle name="Percent 2 2 7 4 2 2 2" xfId="41378"/>
    <cellStyle name="Percent 2 2 7 4 2 2 2 2" xfId="41379"/>
    <cellStyle name="Percent 2 2 7 4 2 2 2 2 2" xfId="41380"/>
    <cellStyle name="Percent 2 2 7 4 2 2 2 3" xfId="41381"/>
    <cellStyle name="Percent 2 2 7 4 2 2 2 4" xfId="41382"/>
    <cellStyle name="Percent 2 2 7 4 2 2 2 5" xfId="41383"/>
    <cellStyle name="Percent 2 2 7 4 2 2 3" xfId="41384"/>
    <cellStyle name="Percent 2 2 7 4 2 2 3 2" xfId="41385"/>
    <cellStyle name="Percent 2 2 7 4 2 2 4" xfId="41386"/>
    <cellStyle name="Percent 2 2 7 4 2 2 5" xfId="41387"/>
    <cellStyle name="Percent 2 2 7 4 2 3" xfId="41388"/>
    <cellStyle name="Percent 2 2 7 4 2 4" xfId="41389"/>
    <cellStyle name="Percent 2 2 7 4 2 5" xfId="41390"/>
    <cellStyle name="Percent 2 2 7 4 2 6" xfId="41391"/>
    <cellStyle name="Percent 2 2 7 4 2 6 2" xfId="41392"/>
    <cellStyle name="Percent 2 2 7 4 2 7" xfId="41393"/>
    <cellStyle name="Percent 2 2 7 4 2 8" xfId="41394"/>
    <cellStyle name="Percent 2 2 7 4 2 9" xfId="41395"/>
    <cellStyle name="Percent 2 2 7 4 3" xfId="41396"/>
    <cellStyle name="Percent 2 2 7 4 3 2" xfId="41397"/>
    <cellStyle name="Percent 2 2 7 4 3 2 2" xfId="41398"/>
    <cellStyle name="Percent 2 2 7 4 3 2 2 2" xfId="41399"/>
    <cellStyle name="Percent 2 2 7 4 3 2 3" xfId="41400"/>
    <cellStyle name="Percent 2 2 7 4 3 2 4" xfId="41401"/>
    <cellStyle name="Percent 2 2 7 4 3 2 5" xfId="41402"/>
    <cellStyle name="Percent 2 2 7 4 3 3" xfId="41403"/>
    <cellStyle name="Percent 2 2 7 4 3 3 2" xfId="41404"/>
    <cellStyle name="Percent 2 2 7 4 3 4" xfId="41405"/>
    <cellStyle name="Percent 2 2 7 4 3 5" xfId="41406"/>
    <cellStyle name="Percent 2 2 7 4 4" xfId="41407"/>
    <cellStyle name="Percent 2 2 7 4 5" xfId="41408"/>
    <cellStyle name="Percent 2 2 7 4 6" xfId="41409"/>
    <cellStyle name="Percent 2 2 7 4 6 2" xfId="41410"/>
    <cellStyle name="Percent 2 2 7 4 7" xfId="41411"/>
    <cellStyle name="Percent 2 2 7 4 8" xfId="41412"/>
    <cellStyle name="Percent 2 2 7 4 9" xfId="41413"/>
    <cellStyle name="Percent 2 2 7 5" xfId="41414"/>
    <cellStyle name="Percent 2 2 7 5 2" xfId="41415"/>
    <cellStyle name="Percent 2 2 7 5 3" xfId="41416"/>
    <cellStyle name="Percent 2 2 7 6" xfId="41417"/>
    <cellStyle name="Percent 2 2 7 6 2" xfId="41418"/>
    <cellStyle name="Percent 2 2 7 6 3" xfId="41419"/>
    <cellStyle name="Percent 2 2 7 7" xfId="41420"/>
    <cellStyle name="Percent 2 2 7 7 2" xfId="41421"/>
    <cellStyle name="Percent 2 2 7 7 3" xfId="41422"/>
    <cellStyle name="Percent 2 2 7 8" xfId="41423"/>
    <cellStyle name="Percent 2 2 7 8 2" xfId="41424"/>
    <cellStyle name="Percent 2 2 7 8 3" xfId="41425"/>
    <cellStyle name="Percent 2 2 7 9" xfId="41426"/>
    <cellStyle name="Percent 2 2 7 9 2" xfId="41427"/>
    <cellStyle name="Percent 2 2 7 9 2 2" xfId="41428"/>
    <cellStyle name="Percent 2 2 7 9 2 2 2" xfId="41429"/>
    <cellStyle name="Percent 2 2 7 9 2 3" xfId="41430"/>
    <cellStyle name="Percent 2 2 7 9 2 4" xfId="41431"/>
    <cellStyle name="Percent 2 2 7 9 2 5" xfId="41432"/>
    <cellStyle name="Percent 2 2 7 9 3" xfId="41433"/>
    <cellStyle name="Percent 2 2 7 9 3 2" xfId="41434"/>
    <cellStyle name="Percent 2 2 7 9 4" xfId="41435"/>
    <cellStyle name="Percent 2 2 7 9 5" xfId="41436"/>
    <cellStyle name="Percent 2 2 8" xfId="41437"/>
    <cellStyle name="Percent 2 2 8 10" xfId="41438"/>
    <cellStyle name="Percent 2 2 8 11" xfId="41439"/>
    <cellStyle name="Percent 2 2 8 12" xfId="41440"/>
    <cellStyle name="Percent 2 2 8 12 2" xfId="41441"/>
    <cellStyle name="Percent 2 2 8 13" xfId="41442"/>
    <cellStyle name="Percent 2 2 8 14" xfId="41443"/>
    <cellStyle name="Percent 2 2 8 15" xfId="41444"/>
    <cellStyle name="Percent 2 2 8 2" xfId="41445"/>
    <cellStyle name="Percent 2 2 8 2 2" xfId="41446"/>
    <cellStyle name="Percent 2 2 8 2 2 2" xfId="41447"/>
    <cellStyle name="Percent 2 2 8 2 2 2 2" xfId="41448"/>
    <cellStyle name="Percent 2 2 8 2 2 2 2 2" xfId="41449"/>
    <cellStyle name="Percent 2 2 8 2 2 2 2 2 2" xfId="41450"/>
    <cellStyle name="Percent 2 2 8 2 2 2 2 3" xfId="41451"/>
    <cellStyle name="Percent 2 2 8 2 2 2 2 4" xfId="41452"/>
    <cellStyle name="Percent 2 2 8 2 2 2 2 5" xfId="41453"/>
    <cellStyle name="Percent 2 2 8 2 2 2 3" xfId="41454"/>
    <cellStyle name="Percent 2 2 8 2 2 2 3 2" xfId="41455"/>
    <cellStyle name="Percent 2 2 8 2 2 2 4" xfId="41456"/>
    <cellStyle name="Percent 2 2 8 2 2 2 5" xfId="41457"/>
    <cellStyle name="Percent 2 2 8 2 2 3" xfId="41458"/>
    <cellStyle name="Percent 2 2 8 2 2 4" xfId="41459"/>
    <cellStyle name="Percent 2 2 8 2 2 5" xfId="41460"/>
    <cellStyle name="Percent 2 2 8 2 2 6" xfId="41461"/>
    <cellStyle name="Percent 2 2 8 2 2 6 2" xfId="41462"/>
    <cellStyle name="Percent 2 2 8 2 2 7" xfId="41463"/>
    <cellStyle name="Percent 2 2 8 2 2 8" xfId="41464"/>
    <cellStyle name="Percent 2 2 8 2 2 9" xfId="41465"/>
    <cellStyle name="Percent 2 2 8 2 3" xfId="41466"/>
    <cellStyle name="Percent 2 2 8 2 3 2" xfId="41467"/>
    <cellStyle name="Percent 2 2 8 2 3 2 2" xfId="41468"/>
    <cellStyle name="Percent 2 2 8 2 3 2 2 2" xfId="41469"/>
    <cellStyle name="Percent 2 2 8 2 3 2 3" xfId="41470"/>
    <cellStyle name="Percent 2 2 8 2 3 2 4" xfId="41471"/>
    <cellStyle name="Percent 2 2 8 2 3 2 5" xfId="41472"/>
    <cellStyle name="Percent 2 2 8 2 3 3" xfId="41473"/>
    <cellStyle name="Percent 2 2 8 2 3 3 2" xfId="41474"/>
    <cellStyle name="Percent 2 2 8 2 3 4" xfId="41475"/>
    <cellStyle name="Percent 2 2 8 2 3 5" xfId="41476"/>
    <cellStyle name="Percent 2 2 8 2 4" xfId="41477"/>
    <cellStyle name="Percent 2 2 8 2 5" xfId="41478"/>
    <cellStyle name="Percent 2 2 8 2 6" xfId="41479"/>
    <cellStyle name="Percent 2 2 8 2 6 2" xfId="41480"/>
    <cellStyle name="Percent 2 2 8 2 7" xfId="41481"/>
    <cellStyle name="Percent 2 2 8 2 8" xfId="41482"/>
    <cellStyle name="Percent 2 2 8 2 9" xfId="41483"/>
    <cellStyle name="Percent 2 2 8 3" xfId="41484"/>
    <cellStyle name="Percent 2 2 8 3 2" xfId="41485"/>
    <cellStyle name="Percent 2 2 8 3 3" xfId="41486"/>
    <cellStyle name="Percent 2 2 8 4" xfId="41487"/>
    <cellStyle name="Percent 2 2 8 4 2" xfId="41488"/>
    <cellStyle name="Percent 2 2 8 4 3" xfId="41489"/>
    <cellStyle name="Percent 2 2 8 5" xfId="41490"/>
    <cellStyle name="Percent 2 2 8 5 2" xfId="41491"/>
    <cellStyle name="Percent 2 2 8 5 3" xfId="41492"/>
    <cellStyle name="Percent 2 2 8 6" xfId="41493"/>
    <cellStyle name="Percent 2 2 8 6 2" xfId="41494"/>
    <cellStyle name="Percent 2 2 8 6 3" xfId="41495"/>
    <cellStyle name="Percent 2 2 8 7" xfId="41496"/>
    <cellStyle name="Percent 2 2 8 7 2" xfId="41497"/>
    <cellStyle name="Percent 2 2 8 7 3" xfId="41498"/>
    <cellStyle name="Percent 2 2 8 8" xfId="41499"/>
    <cellStyle name="Percent 2 2 8 8 2" xfId="41500"/>
    <cellStyle name="Percent 2 2 8 8 2 2" xfId="41501"/>
    <cellStyle name="Percent 2 2 8 8 2 2 2" xfId="41502"/>
    <cellStyle name="Percent 2 2 8 8 2 3" xfId="41503"/>
    <cellStyle name="Percent 2 2 8 8 2 4" xfId="41504"/>
    <cellStyle name="Percent 2 2 8 8 2 5" xfId="41505"/>
    <cellStyle name="Percent 2 2 8 8 3" xfId="41506"/>
    <cellStyle name="Percent 2 2 8 8 3 2" xfId="41507"/>
    <cellStyle name="Percent 2 2 8 8 4" xfId="41508"/>
    <cellStyle name="Percent 2 2 8 8 5" xfId="41509"/>
    <cellStyle name="Percent 2 2 8 9" xfId="41510"/>
    <cellStyle name="Percent 2 2 9" xfId="41511"/>
    <cellStyle name="Percent 2 2 9 2" xfId="41512"/>
    <cellStyle name="Percent 2 2 9 3" xfId="41513"/>
    <cellStyle name="Percent 2 20" xfId="41514"/>
    <cellStyle name="Percent 2 21" xfId="41515"/>
    <cellStyle name="Percent 2 22" xfId="41516"/>
    <cellStyle name="Percent 2 23" xfId="41517"/>
    <cellStyle name="Percent 2 24" xfId="41518"/>
    <cellStyle name="Percent 2 25" xfId="41519"/>
    <cellStyle name="Percent 2 26" xfId="41520"/>
    <cellStyle name="Percent 2 27" xfId="41521"/>
    <cellStyle name="Percent 2 28" xfId="41522"/>
    <cellStyle name="Percent 2 29" xfId="41523"/>
    <cellStyle name="Percent 2 3" xfId="41524"/>
    <cellStyle name="Percent 2 3 10" xfId="41525"/>
    <cellStyle name="Percent 2 3 11" xfId="41526"/>
    <cellStyle name="Percent 2 3 12" xfId="41527"/>
    <cellStyle name="Percent 2 3 12 2" xfId="41528"/>
    <cellStyle name="Percent 2 3 12 3" xfId="41529"/>
    <cellStyle name="Percent 2 3 13" xfId="41530"/>
    <cellStyle name="Percent 2 3 14" xfId="41531"/>
    <cellStyle name="Percent 2 3 15" xfId="41532"/>
    <cellStyle name="Percent 2 3 16" xfId="41533"/>
    <cellStyle name="Percent 2 3 17" xfId="41534"/>
    <cellStyle name="Percent 2 3 18" xfId="41535"/>
    <cellStyle name="Percent 2 3 19" xfId="41536"/>
    <cellStyle name="Percent 2 3 2" xfId="41537"/>
    <cellStyle name="Percent 2 3 2 2" xfId="41538"/>
    <cellStyle name="Percent 2 3 2 3" xfId="41539"/>
    <cellStyle name="Percent 2 3 2 4" xfId="41540"/>
    <cellStyle name="Percent 2 3 20" xfId="41541"/>
    <cellStyle name="Percent 2 3 21" xfId="41542"/>
    <cellStyle name="Percent 2 3 22" xfId="41543"/>
    <cellStyle name="Percent 2 3 23" xfId="41544"/>
    <cellStyle name="Percent 2 3 24" xfId="41545"/>
    <cellStyle name="Percent 2 3 25" xfId="41546"/>
    <cellStyle name="Percent 2 3 26" xfId="41547"/>
    <cellStyle name="Percent 2 3 27" xfId="41548"/>
    <cellStyle name="Percent 2 3 28" xfId="41549"/>
    <cellStyle name="Percent 2 3 29" xfId="41550"/>
    <cellStyle name="Percent 2 3 3" xfId="41551"/>
    <cellStyle name="Percent 2 3 3 2" xfId="41552"/>
    <cellStyle name="Percent 2 3 3 3" xfId="41553"/>
    <cellStyle name="Percent 2 3 30" xfId="41554"/>
    <cellStyle name="Percent 2 3 31" xfId="41555"/>
    <cellStyle name="Percent 2 3 32" xfId="41556"/>
    <cellStyle name="Percent 2 3 33" xfId="41557"/>
    <cellStyle name="Percent 2 3 4" xfId="41558"/>
    <cellStyle name="Percent 2 3 4 2" xfId="41559"/>
    <cellStyle name="Percent 2 3 4 3" xfId="41560"/>
    <cellStyle name="Percent 2 3 5" xfId="41561"/>
    <cellStyle name="Percent 2 3 5 2" xfId="41562"/>
    <cellStyle name="Percent 2 3 5 3" xfId="41563"/>
    <cellStyle name="Percent 2 3 6" xfId="41564"/>
    <cellStyle name="Percent 2 3 6 2" xfId="41565"/>
    <cellStyle name="Percent 2 3 6 3" xfId="41566"/>
    <cellStyle name="Percent 2 3 7" xfId="41567"/>
    <cellStyle name="Percent 2 3 8" xfId="41568"/>
    <cellStyle name="Percent 2 3 9" xfId="41569"/>
    <cellStyle name="Percent 2 30" xfId="41570"/>
    <cellStyle name="Percent 2 31" xfId="41571"/>
    <cellStyle name="Percent 2 32" xfId="41572"/>
    <cellStyle name="Percent 2 33" xfId="41573"/>
    <cellStyle name="Percent 2 34" xfId="41574"/>
    <cellStyle name="Percent 2 35" xfId="41575"/>
    <cellStyle name="Percent 2 36" xfId="41576"/>
    <cellStyle name="Percent 2 37" xfId="41577"/>
    <cellStyle name="Percent 2 38" xfId="41578"/>
    <cellStyle name="Percent 2 39" xfId="41579"/>
    <cellStyle name="Percent 2 4" xfId="41580"/>
    <cellStyle name="Percent 2 4 2" xfId="41581"/>
    <cellStyle name="Percent 2 4 3" xfId="41582"/>
    <cellStyle name="Percent 2 40" xfId="41583"/>
    <cellStyle name="Percent 2 41" xfId="41584"/>
    <cellStyle name="Percent 2 42" xfId="41585"/>
    <cellStyle name="Percent 2 43" xfId="41586"/>
    <cellStyle name="Percent 2 44" xfId="41587"/>
    <cellStyle name="Percent 2 45" xfId="41588"/>
    <cellStyle name="Percent 2 46" xfId="41589"/>
    <cellStyle name="Percent 2 47" xfId="41590"/>
    <cellStyle name="Percent 2 48" xfId="41591"/>
    <cellStyle name="Percent 2 49" xfId="41592"/>
    <cellStyle name="Percent 2 5" xfId="41593"/>
    <cellStyle name="Percent 2 5 2" xfId="41594"/>
    <cellStyle name="Percent 2 5 3" xfId="41595"/>
    <cellStyle name="Percent 2 50" xfId="41596"/>
    <cellStyle name="Percent 2 51" xfId="41597"/>
    <cellStyle name="Percent 2 52" xfId="41598"/>
    <cellStyle name="Percent 2 53" xfId="41599"/>
    <cellStyle name="Percent 2 54" xfId="41600"/>
    <cellStyle name="Percent 2 55" xfId="41601"/>
    <cellStyle name="Percent 2 56" xfId="41602"/>
    <cellStyle name="Percent 2 57" xfId="41603"/>
    <cellStyle name="Percent 2 58" xfId="41054"/>
    <cellStyle name="Percent 2 6" xfId="41604"/>
    <cellStyle name="Percent 2 6 2" xfId="41605"/>
    <cellStyle name="Percent 2 6 3" xfId="41606"/>
    <cellStyle name="Percent 2 7" xfId="41607"/>
    <cellStyle name="Percent 2 7 2" xfId="41608"/>
    <cellStyle name="Percent 2 7 3" xfId="41609"/>
    <cellStyle name="Percent 2 8" xfId="41610"/>
    <cellStyle name="Percent 2 8 2" xfId="41611"/>
    <cellStyle name="Percent 2 8 3" xfId="41612"/>
    <cellStyle name="Percent 2 9" xfId="41613"/>
    <cellStyle name="Percent 2 9 2" xfId="41614"/>
    <cellStyle name="Percent 20" xfId="41615"/>
    <cellStyle name="Percent 20 2" xfId="41616"/>
    <cellStyle name="Percent 20 3" xfId="41617"/>
    <cellStyle name="Percent 21" xfId="41618"/>
    <cellStyle name="Percent 22" xfId="41619"/>
    <cellStyle name="Percent 22 2" xfId="41620"/>
    <cellStyle name="Percent 22 3" xfId="41621"/>
    <cellStyle name="Percent 23" xfId="41622"/>
    <cellStyle name="Percent 24" xfId="41623"/>
    <cellStyle name="Percent 25" xfId="41624"/>
    <cellStyle name="Percent 27" xfId="41625"/>
    <cellStyle name="Percent 3" xfId="344"/>
    <cellStyle name="Percent 3 10" xfId="41627"/>
    <cellStyle name="Percent 3 10 2" xfId="41628"/>
    <cellStyle name="Percent 3 10 3" xfId="41629"/>
    <cellStyle name="Percent 3 11" xfId="41630"/>
    <cellStyle name="Percent 3 11 2" xfId="41631"/>
    <cellStyle name="Percent 3 11 3" xfId="41632"/>
    <cellStyle name="Percent 3 12" xfId="41633"/>
    <cellStyle name="Percent 3 12 2" xfId="41634"/>
    <cellStyle name="Percent 3 12 3" xfId="41635"/>
    <cellStyle name="Percent 3 13" xfId="41636"/>
    <cellStyle name="Percent 3 13 2" xfId="41637"/>
    <cellStyle name="Percent 3 13 3" xfId="41638"/>
    <cellStyle name="Percent 3 14" xfId="41639"/>
    <cellStyle name="Percent 3 14 2" xfId="41640"/>
    <cellStyle name="Percent 3 14 3" xfId="41641"/>
    <cellStyle name="Percent 3 15" xfId="41642"/>
    <cellStyle name="Percent 3 15 2" xfId="41643"/>
    <cellStyle name="Percent 3 15 3" xfId="41644"/>
    <cellStyle name="Percent 3 16" xfId="41645"/>
    <cellStyle name="Percent 3 16 2" xfId="41646"/>
    <cellStyle name="Percent 3 16 3" xfId="41647"/>
    <cellStyle name="Percent 3 17" xfId="41648"/>
    <cellStyle name="Percent 3 17 2" xfId="41649"/>
    <cellStyle name="Percent 3 17 3" xfId="41650"/>
    <cellStyle name="Percent 3 18" xfId="41651"/>
    <cellStyle name="Percent 3 18 2" xfId="41652"/>
    <cellStyle name="Percent 3 18 3" xfId="41653"/>
    <cellStyle name="Percent 3 19" xfId="41654"/>
    <cellStyle name="Percent 3 19 2" xfId="41655"/>
    <cellStyle name="Percent 3 19 3" xfId="41656"/>
    <cellStyle name="Percent 3 2" xfId="345"/>
    <cellStyle name="Percent 3 2 10" xfId="41658"/>
    <cellStyle name="Percent 3 2 10 2" xfId="41659"/>
    <cellStyle name="Percent 3 2 10 3" xfId="41660"/>
    <cellStyle name="Percent 3 2 11" xfId="41661"/>
    <cellStyle name="Percent 3 2 11 2" xfId="41662"/>
    <cellStyle name="Percent 3 2 11 3" xfId="41663"/>
    <cellStyle name="Percent 3 2 12" xfId="41664"/>
    <cellStyle name="Percent 3 2 12 2" xfId="41665"/>
    <cellStyle name="Percent 3 2 12 3" xfId="41666"/>
    <cellStyle name="Percent 3 2 13" xfId="41667"/>
    <cellStyle name="Percent 3 2 13 2" xfId="41668"/>
    <cellStyle name="Percent 3 2 13 3" xfId="41669"/>
    <cellStyle name="Percent 3 2 14" xfId="41670"/>
    <cellStyle name="Percent 3 2 14 2" xfId="41671"/>
    <cellStyle name="Percent 3 2 14 3" xfId="41672"/>
    <cellStyle name="Percent 3 2 15" xfId="41673"/>
    <cellStyle name="Percent 3 2 15 2" xfId="41674"/>
    <cellStyle name="Percent 3 2 15 3" xfId="41675"/>
    <cellStyle name="Percent 3 2 16" xfId="41676"/>
    <cellStyle name="Percent 3 2 16 2" xfId="41677"/>
    <cellStyle name="Percent 3 2 16 3" xfId="41678"/>
    <cellStyle name="Percent 3 2 17" xfId="41679"/>
    <cellStyle name="Percent 3 2 17 2" xfId="41680"/>
    <cellStyle name="Percent 3 2 17 3" xfId="41681"/>
    <cellStyle name="Percent 3 2 18" xfId="41682"/>
    <cellStyle name="Percent 3 2 18 2" xfId="41683"/>
    <cellStyle name="Percent 3 2 18 3" xfId="41684"/>
    <cellStyle name="Percent 3 2 19" xfId="41685"/>
    <cellStyle name="Percent 3 2 19 2" xfId="41686"/>
    <cellStyle name="Percent 3 2 19 3" xfId="41687"/>
    <cellStyle name="Percent 3 2 2" xfId="346"/>
    <cellStyle name="Percent 3 2 2 2" xfId="347"/>
    <cellStyle name="Percent 3 2 2 2 2" xfId="41689"/>
    <cellStyle name="Percent 3 2 2 3" xfId="41690"/>
    <cellStyle name="Percent 3 2 2 4" xfId="41688"/>
    <cellStyle name="Percent 3 2 20" xfId="41691"/>
    <cellStyle name="Percent 3 2 20 2" xfId="41692"/>
    <cellStyle name="Percent 3 2 20 3" xfId="41693"/>
    <cellStyle name="Percent 3 2 21" xfId="41694"/>
    <cellStyle name="Percent 3 2 21 2" xfId="41695"/>
    <cellStyle name="Percent 3 2 21 3" xfId="41696"/>
    <cellStyle name="Percent 3 2 22" xfId="41697"/>
    <cellStyle name="Percent 3 2 23" xfId="41698"/>
    <cellStyle name="Percent 3 2 24" xfId="41699"/>
    <cellStyle name="Percent 3 2 25" xfId="41700"/>
    <cellStyle name="Percent 3 2 26" xfId="41701"/>
    <cellStyle name="Percent 3 2 27" xfId="41702"/>
    <cellStyle name="Percent 3 2 28" xfId="41657"/>
    <cellStyle name="Percent 3 2 3" xfId="41703"/>
    <cellStyle name="Percent 3 2 3 2" xfId="41704"/>
    <cellStyle name="Percent 3 2 3 3" xfId="41705"/>
    <cellStyle name="Percent 3 2 4" xfId="41706"/>
    <cellStyle name="Percent 3 2 4 2" xfId="41707"/>
    <cellStyle name="Percent 3 2 4 3" xfId="41708"/>
    <cellStyle name="Percent 3 2 5" xfId="41709"/>
    <cellStyle name="Percent 3 2 5 2" xfId="41710"/>
    <cellStyle name="Percent 3 2 5 3" xfId="41711"/>
    <cellStyle name="Percent 3 2 6" xfId="41712"/>
    <cellStyle name="Percent 3 2 6 2" xfId="41713"/>
    <cellStyle name="Percent 3 2 6 3" xfId="41714"/>
    <cellStyle name="Percent 3 2 7" xfId="41715"/>
    <cellStyle name="Percent 3 2 7 2" xfId="41716"/>
    <cellStyle name="Percent 3 2 7 3" xfId="41717"/>
    <cellStyle name="Percent 3 2 8" xfId="41718"/>
    <cellStyle name="Percent 3 2 8 2" xfId="41719"/>
    <cellStyle name="Percent 3 2 8 3" xfId="41720"/>
    <cellStyle name="Percent 3 2 9" xfId="41721"/>
    <cellStyle name="Percent 3 2 9 2" xfId="41722"/>
    <cellStyle name="Percent 3 2 9 3" xfId="41723"/>
    <cellStyle name="Percent 3 20" xfId="41724"/>
    <cellStyle name="Percent 3 20 2" xfId="41725"/>
    <cellStyle name="Percent 3 20 3" xfId="41726"/>
    <cellStyle name="Percent 3 21" xfId="41727"/>
    <cellStyle name="Percent 3 22" xfId="41728"/>
    <cellStyle name="Percent 3 23" xfId="41729"/>
    <cellStyle name="Percent 3 24" xfId="41730"/>
    <cellStyle name="Percent 3 25" xfId="41731"/>
    <cellStyle name="Percent 3 26" xfId="41732"/>
    <cellStyle name="Percent 3 27" xfId="41733"/>
    <cellStyle name="Percent 3 28" xfId="41734"/>
    <cellStyle name="Percent 3 29" xfId="41735"/>
    <cellStyle name="Percent 3 3" xfId="41736"/>
    <cellStyle name="Percent 3 3 2" xfId="41737"/>
    <cellStyle name="Percent 3 3 2 2" xfId="41738"/>
    <cellStyle name="Percent 3 3 2 3" xfId="41739"/>
    <cellStyle name="Percent 3 3 3" xfId="41740"/>
    <cellStyle name="Percent 3 3 3 2" xfId="41741"/>
    <cellStyle name="Percent 3 3 3 3" xfId="41742"/>
    <cellStyle name="Percent 3 3 4" xfId="41743"/>
    <cellStyle name="Percent 3 3 4 2" xfId="41744"/>
    <cellStyle name="Percent 3 3 4 3" xfId="41745"/>
    <cellStyle name="Percent 3 3 5" xfId="41746"/>
    <cellStyle name="Percent 3 3 5 2" xfId="41747"/>
    <cellStyle name="Percent 3 3 5 3" xfId="41748"/>
    <cellStyle name="Percent 3 3 6" xfId="41749"/>
    <cellStyle name="Percent 3 3 6 2" xfId="41750"/>
    <cellStyle name="Percent 3 3 6 3" xfId="41751"/>
    <cellStyle name="Percent 3 3 7" xfId="41752"/>
    <cellStyle name="Percent 3 3 8" xfId="41753"/>
    <cellStyle name="Percent 3 30" xfId="41754"/>
    <cellStyle name="Percent 3 31" xfId="41755"/>
    <cellStyle name="Percent 3 32" xfId="41756"/>
    <cellStyle name="Percent 3 33" xfId="41757"/>
    <cellStyle name="Percent 3 34" xfId="41758"/>
    <cellStyle name="Percent 3 35" xfId="41759"/>
    <cellStyle name="Percent 3 36" xfId="41760"/>
    <cellStyle name="Percent 3 37" xfId="41761"/>
    <cellStyle name="Percent 3 38" xfId="41762"/>
    <cellStyle name="Percent 3 39" xfId="41763"/>
    <cellStyle name="Percent 3 4" xfId="41764"/>
    <cellStyle name="Percent 3 4 2" xfId="41765"/>
    <cellStyle name="Percent 3 4 3" xfId="41766"/>
    <cellStyle name="Percent 3 40" xfId="41767"/>
    <cellStyle name="Percent 3 41" xfId="41768"/>
    <cellStyle name="Percent 3 42" xfId="41769"/>
    <cellStyle name="Percent 3 43" xfId="41770"/>
    <cellStyle name="Percent 3 44" xfId="41771"/>
    <cellStyle name="Percent 3 45" xfId="41772"/>
    <cellStyle name="Percent 3 46" xfId="41773"/>
    <cellStyle name="Percent 3 47" xfId="41774"/>
    <cellStyle name="Percent 3 48" xfId="41775"/>
    <cellStyle name="Percent 3 49" xfId="41776"/>
    <cellStyle name="Percent 3 5" xfId="41777"/>
    <cellStyle name="Percent 3 5 2" xfId="41778"/>
    <cellStyle name="Percent 3 5 3" xfId="41779"/>
    <cellStyle name="Percent 3 50" xfId="41780"/>
    <cellStyle name="Percent 3 51" xfId="41781"/>
    <cellStyle name="Percent 3 52" xfId="41782"/>
    <cellStyle name="Percent 3 53" xfId="41783"/>
    <cellStyle name="Percent 3 54" xfId="41784"/>
    <cellStyle name="Percent 3 55" xfId="41785"/>
    <cellStyle name="Percent 3 56" xfId="41786"/>
    <cellStyle name="Percent 3 57" xfId="41787"/>
    <cellStyle name="Percent 3 58" xfId="41788"/>
    <cellStyle name="Percent 3 59" xfId="41789"/>
    <cellStyle name="Percent 3 6" xfId="41790"/>
    <cellStyle name="Percent 3 6 2" xfId="41791"/>
    <cellStyle name="Percent 3 6 3" xfId="41792"/>
    <cellStyle name="Percent 3 60" xfId="41793"/>
    <cellStyle name="Percent 3 61" xfId="41794"/>
    <cellStyle name="Percent 3 62" xfId="41795"/>
    <cellStyle name="Percent 3 63" xfId="41796"/>
    <cellStyle name="Percent 3 64" xfId="41797"/>
    <cellStyle name="Percent 3 65" xfId="41798"/>
    <cellStyle name="Percent 3 66" xfId="41799"/>
    <cellStyle name="Percent 3 67" xfId="41800"/>
    <cellStyle name="Percent 3 68" xfId="41801"/>
    <cellStyle name="Percent 3 69" xfId="41802"/>
    <cellStyle name="Percent 3 7" xfId="41803"/>
    <cellStyle name="Percent 3 7 2" xfId="41804"/>
    <cellStyle name="Percent 3 7 3" xfId="41805"/>
    <cellStyle name="Percent 3 70" xfId="41806"/>
    <cellStyle name="Percent 3 71" xfId="41807"/>
    <cellStyle name="Percent 3 71 2" xfId="41808"/>
    <cellStyle name="Percent 3 72" xfId="41809"/>
    <cellStyle name="Percent 3 72 2" xfId="41810"/>
    <cellStyle name="Percent 3 72 3" xfId="41811"/>
    <cellStyle name="Percent 3 72 4" xfId="41812"/>
    <cellStyle name="Percent 3 73" xfId="41626"/>
    <cellStyle name="Percent 3 74" xfId="435"/>
    <cellStyle name="Percent 3 8" xfId="41813"/>
    <cellStyle name="Percent 3 8 2" xfId="41814"/>
    <cellStyle name="Percent 3 8 3" xfId="41815"/>
    <cellStyle name="Percent 3 9" xfId="41816"/>
    <cellStyle name="Percent 3 9 2" xfId="41817"/>
    <cellStyle name="Percent 3 9 3" xfId="41818"/>
    <cellStyle name="Percent 32" xfId="41819"/>
    <cellStyle name="Percent 32 2" xfId="41820"/>
    <cellStyle name="Percent 32 3" xfId="41821"/>
    <cellStyle name="Percent 34" xfId="41822"/>
    <cellStyle name="Percent 4" xfId="348"/>
    <cellStyle name="Percent 4 10" xfId="41823"/>
    <cellStyle name="Percent 4 10 2" xfId="41824"/>
    <cellStyle name="Percent 4 10 3" xfId="41825"/>
    <cellStyle name="Percent 4 11" xfId="41826"/>
    <cellStyle name="Percent 4 11 2" xfId="41827"/>
    <cellStyle name="Percent 4 11 3" xfId="41828"/>
    <cellStyle name="Percent 4 12" xfId="41829"/>
    <cellStyle name="Percent 4 12 2" xfId="41830"/>
    <cellStyle name="Percent 4 12 2 2" xfId="41831"/>
    <cellStyle name="Percent 4 12 2 2 2" xfId="41832"/>
    <cellStyle name="Percent 4 12 2 3" xfId="41833"/>
    <cellStyle name="Percent 4 12 2 4" xfId="41834"/>
    <cellStyle name="Percent 4 12 2 5" xfId="41835"/>
    <cellStyle name="Percent 4 12 3" xfId="41836"/>
    <cellStyle name="Percent 4 12 3 2" xfId="41837"/>
    <cellStyle name="Percent 4 12 4" xfId="41838"/>
    <cellStyle name="Percent 4 12 5" xfId="41839"/>
    <cellStyle name="Percent 4 13" xfId="41840"/>
    <cellStyle name="Percent 4 14" xfId="41841"/>
    <cellStyle name="Percent 4 15" xfId="41842"/>
    <cellStyle name="Percent 4 16" xfId="41843"/>
    <cellStyle name="Percent 4 17" xfId="41844"/>
    <cellStyle name="Percent 4 18" xfId="41845"/>
    <cellStyle name="Percent 4 19" xfId="41846"/>
    <cellStyle name="Percent 4 2" xfId="349"/>
    <cellStyle name="Percent 4 2 10" xfId="41848"/>
    <cellStyle name="Percent 4 2 11" xfId="41849"/>
    <cellStyle name="Percent 4 2 12" xfId="41850"/>
    <cellStyle name="Percent 4 2 12 2" xfId="41851"/>
    <cellStyle name="Percent 4 2 12 2 2" xfId="41852"/>
    <cellStyle name="Percent 4 2 12 2 2 2" xfId="41853"/>
    <cellStyle name="Percent 4 2 12 2 3" xfId="41854"/>
    <cellStyle name="Percent 4 2 12 2 4" xfId="41855"/>
    <cellStyle name="Percent 4 2 12 2 5" xfId="41856"/>
    <cellStyle name="Percent 4 2 12 3" xfId="41857"/>
    <cellStyle name="Percent 4 2 12 3 2" xfId="41858"/>
    <cellStyle name="Percent 4 2 12 4" xfId="41859"/>
    <cellStyle name="Percent 4 2 12 5" xfId="41860"/>
    <cellStyle name="Percent 4 2 13" xfId="41861"/>
    <cellStyle name="Percent 4 2 14" xfId="41862"/>
    <cellStyle name="Percent 4 2 15" xfId="41863"/>
    <cellStyle name="Percent 4 2 16" xfId="41864"/>
    <cellStyle name="Percent 4 2 16 2" xfId="41865"/>
    <cellStyle name="Percent 4 2 17" xfId="41866"/>
    <cellStyle name="Percent 4 2 18" xfId="41867"/>
    <cellStyle name="Percent 4 2 19" xfId="41868"/>
    <cellStyle name="Percent 4 2 2" xfId="41869"/>
    <cellStyle name="Percent 4 2 2 2" xfId="41870"/>
    <cellStyle name="Percent 4 2 2 3" xfId="41871"/>
    <cellStyle name="Percent 4 2 20" xfId="41847"/>
    <cellStyle name="Percent 4 2 3" xfId="41872"/>
    <cellStyle name="Percent 4 2 3 2" xfId="41873"/>
    <cellStyle name="Percent 4 2 3 3" xfId="41874"/>
    <cellStyle name="Percent 4 2 4" xfId="41875"/>
    <cellStyle name="Percent 4 2 4 10" xfId="41876"/>
    <cellStyle name="Percent 4 2 4 11" xfId="41877"/>
    <cellStyle name="Percent 4 2 4 12" xfId="41878"/>
    <cellStyle name="Percent 4 2 4 13" xfId="41879"/>
    <cellStyle name="Percent 4 2 4 13 2" xfId="41880"/>
    <cellStyle name="Percent 4 2 4 14" xfId="41881"/>
    <cellStyle name="Percent 4 2 4 15" xfId="41882"/>
    <cellStyle name="Percent 4 2 4 16" xfId="41883"/>
    <cellStyle name="Percent 4 2 4 2" xfId="41884"/>
    <cellStyle name="Percent 4 2 4 2 10" xfId="41885"/>
    <cellStyle name="Percent 4 2 4 2 11" xfId="41886"/>
    <cellStyle name="Percent 4 2 4 2 12" xfId="41887"/>
    <cellStyle name="Percent 4 2 4 2 13" xfId="41888"/>
    <cellStyle name="Percent 4 2 4 2 13 2" xfId="41889"/>
    <cellStyle name="Percent 4 2 4 2 14" xfId="41890"/>
    <cellStyle name="Percent 4 2 4 2 15" xfId="41891"/>
    <cellStyle name="Percent 4 2 4 2 16" xfId="41892"/>
    <cellStyle name="Percent 4 2 4 2 2" xfId="41893"/>
    <cellStyle name="Percent 4 2 4 2 2 10" xfId="41894"/>
    <cellStyle name="Percent 4 2 4 2 2 11" xfId="41895"/>
    <cellStyle name="Percent 4 2 4 2 2 12" xfId="41896"/>
    <cellStyle name="Percent 4 2 4 2 2 12 2" xfId="41897"/>
    <cellStyle name="Percent 4 2 4 2 2 13" xfId="41898"/>
    <cellStyle name="Percent 4 2 4 2 2 14" xfId="41899"/>
    <cellStyle name="Percent 4 2 4 2 2 15" xfId="41900"/>
    <cellStyle name="Percent 4 2 4 2 2 2" xfId="41901"/>
    <cellStyle name="Percent 4 2 4 2 2 2 2" xfId="41902"/>
    <cellStyle name="Percent 4 2 4 2 2 2 2 2" xfId="41903"/>
    <cellStyle name="Percent 4 2 4 2 2 2 2 2 2" xfId="41904"/>
    <cellStyle name="Percent 4 2 4 2 2 2 2 2 2 2" xfId="41905"/>
    <cellStyle name="Percent 4 2 4 2 2 2 2 2 2 2 2" xfId="41906"/>
    <cellStyle name="Percent 4 2 4 2 2 2 2 2 2 3" xfId="41907"/>
    <cellStyle name="Percent 4 2 4 2 2 2 2 2 2 4" xfId="41908"/>
    <cellStyle name="Percent 4 2 4 2 2 2 2 2 2 5" xfId="41909"/>
    <cellStyle name="Percent 4 2 4 2 2 2 2 2 3" xfId="41910"/>
    <cellStyle name="Percent 4 2 4 2 2 2 2 2 3 2" xfId="41911"/>
    <cellStyle name="Percent 4 2 4 2 2 2 2 2 4" xfId="41912"/>
    <cellStyle name="Percent 4 2 4 2 2 2 2 2 5" xfId="41913"/>
    <cellStyle name="Percent 4 2 4 2 2 2 2 3" xfId="41914"/>
    <cellStyle name="Percent 4 2 4 2 2 2 2 4" xfId="41915"/>
    <cellStyle name="Percent 4 2 4 2 2 2 2 5" xfId="41916"/>
    <cellStyle name="Percent 4 2 4 2 2 2 2 6" xfId="41917"/>
    <cellStyle name="Percent 4 2 4 2 2 2 2 6 2" xfId="41918"/>
    <cellStyle name="Percent 4 2 4 2 2 2 2 7" xfId="41919"/>
    <cellStyle name="Percent 4 2 4 2 2 2 2 8" xfId="41920"/>
    <cellStyle name="Percent 4 2 4 2 2 2 2 9" xfId="41921"/>
    <cellStyle name="Percent 4 2 4 2 2 2 3" xfId="41922"/>
    <cellStyle name="Percent 4 2 4 2 2 2 3 2" xfId="41923"/>
    <cellStyle name="Percent 4 2 4 2 2 2 3 2 2" xfId="41924"/>
    <cellStyle name="Percent 4 2 4 2 2 2 3 2 2 2" xfId="41925"/>
    <cellStyle name="Percent 4 2 4 2 2 2 3 2 3" xfId="41926"/>
    <cellStyle name="Percent 4 2 4 2 2 2 3 2 4" xfId="41927"/>
    <cellStyle name="Percent 4 2 4 2 2 2 3 2 5" xfId="41928"/>
    <cellStyle name="Percent 4 2 4 2 2 2 3 3" xfId="41929"/>
    <cellStyle name="Percent 4 2 4 2 2 2 3 3 2" xfId="41930"/>
    <cellStyle name="Percent 4 2 4 2 2 2 3 4" xfId="41931"/>
    <cellStyle name="Percent 4 2 4 2 2 2 3 5" xfId="41932"/>
    <cellStyle name="Percent 4 2 4 2 2 2 4" xfId="41933"/>
    <cellStyle name="Percent 4 2 4 2 2 2 5" xfId="41934"/>
    <cellStyle name="Percent 4 2 4 2 2 2 6" xfId="41935"/>
    <cellStyle name="Percent 4 2 4 2 2 2 6 2" xfId="41936"/>
    <cellStyle name="Percent 4 2 4 2 2 2 7" xfId="41937"/>
    <cellStyle name="Percent 4 2 4 2 2 2 8" xfId="41938"/>
    <cellStyle name="Percent 4 2 4 2 2 2 9" xfId="41939"/>
    <cellStyle name="Percent 4 2 4 2 2 3" xfId="41940"/>
    <cellStyle name="Percent 4 2 4 2 2 3 2" xfId="41941"/>
    <cellStyle name="Percent 4 2 4 2 2 3 3" xfId="41942"/>
    <cellStyle name="Percent 4 2 4 2 2 4" xfId="41943"/>
    <cellStyle name="Percent 4 2 4 2 2 4 2" xfId="41944"/>
    <cellStyle name="Percent 4 2 4 2 2 4 3" xfId="41945"/>
    <cellStyle name="Percent 4 2 4 2 2 5" xfId="41946"/>
    <cellStyle name="Percent 4 2 4 2 2 5 2" xfId="41947"/>
    <cellStyle name="Percent 4 2 4 2 2 5 3" xfId="41948"/>
    <cellStyle name="Percent 4 2 4 2 2 6" xfId="41949"/>
    <cellStyle name="Percent 4 2 4 2 2 6 2" xfId="41950"/>
    <cellStyle name="Percent 4 2 4 2 2 6 3" xfId="41951"/>
    <cellStyle name="Percent 4 2 4 2 2 7" xfId="41952"/>
    <cellStyle name="Percent 4 2 4 2 2 7 2" xfId="41953"/>
    <cellStyle name="Percent 4 2 4 2 2 7 3" xfId="41954"/>
    <cellStyle name="Percent 4 2 4 2 2 8" xfId="41955"/>
    <cellStyle name="Percent 4 2 4 2 2 8 2" xfId="41956"/>
    <cellStyle name="Percent 4 2 4 2 2 8 2 2" xfId="41957"/>
    <cellStyle name="Percent 4 2 4 2 2 8 2 2 2" xfId="41958"/>
    <cellStyle name="Percent 4 2 4 2 2 8 2 3" xfId="41959"/>
    <cellStyle name="Percent 4 2 4 2 2 8 2 4" xfId="41960"/>
    <cellStyle name="Percent 4 2 4 2 2 8 2 5" xfId="41961"/>
    <cellStyle name="Percent 4 2 4 2 2 8 3" xfId="41962"/>
    <cellStyle name="Percent 4 2 4 2 2 8 3 2" xfId="41963"/>
    <cellStyle name="Percent 4 2 4 2 2 8 4" xfId="41964"/>
    <cellStyle name="Percent 4 2 4 2 2 8 5" xfId="41965"/>
    <cellStyle name="Percent 4 2 4 2 2 9" xfId="41966"/>
    <cellStyle name="Percent 4 2 4 2 3" xfId="41967"/>
    <cellStyle name="Percent 4 2 4 2 3 2" xfId="41968"/>
    <cellStyle name="Percent 4 2 4 2 3 3" xfId="41969"/>
    <cellStyle name="Percent 4 2 4 2 4" xfId="41970"/>
    <cellStyle name="Percent 4 2 4 2 4 2" xfId="41971"/>
    <cellStyle name="Percent 4 2 4 2 4 2 2" xfId="41972"/>
    <cellStyle name="Percent 4 2 4 2 4 2 2 2" xfId="41973"/>
    <cellStyle name="Percent 4 2 4 2 4 2 2 2 2" xfId="41974"/>
    <cellStyle name="Percent 4 2 4 2 4 2 2 2 2 2" xfId="41975"/>
    <cellStyle name="Percent 4 2 4 2 4 2 2 2 3" xfId="41976"/>
    <cellStyle name="Percent 4 2 4 2 4 2 2 2 4" xfId="41977"/>
    <cellStyle name="Percent 4 2 4 2 4 2 2 2 5" xfId="41978"/>
    <cellStyle name="Percent 4 2 4 2 4 2 2 3" xfId="41979"/>
    <cellStyle name="Percent 4 2 4 2 4 2 2 3 2" xfId="41980"/>
    <cellStyle name="Percent 4 2 4 2 4 2 2 4" xfId="41981"/>
    <cellStyle name="Percent 4 2 4 2 4 2 2 5" xfId="41982"/>
    <cellStyle name="Percent 4 2 4 2 4 2 3" xfId="41983"/>
    <cellStyle name="Percent 4 2 4 2 4 2 4" xfId="41984"/>
    <cellStyle name="Percent 4 2 4 2 4 2 5" xfId="41985"/>
    <cellStyle name="Percent 4 2 4 2 4 2 6" xfId="41986"/>
    <cellStyle name="Percent 4 2 4 2 4 2 6 2" xfId="41987"/>
    <cellStyle name="Percent 4 2 4 2 4 2 7" xfId="41988"/>
    <cellStyle name="Percent 4 2 4 2 4 2 8" xfId="41989"/>
    <cellStyle name="Percent 4 2 4 2 4 2 9" xfId="41990"/>
    <cellStyle name="Percent 4 2 4 2 4 3" xfId="41991"/>
    <cellStyle name="Percent 4 2 4 2 4 3 2" xfId="41992"/>
    <cellStyle name="Percent 4 2 4 2 4 3 2 2" xfId="41993"/>
    <cellStyle name="Percent 4 2 4 2 4 3 2 2 2" xfId="41994"/>
    <cellStyle name="Percent 4 2 4 2 4 3 2 3" xfId="41995"/>
    <cellStyle name="Percent 4 2 4 2 4 3 2 4" xfId="41996"/>
    <cellStyle name="Percent 4 2 4 2 4 3 2 5" xfId="41997"/>
    <cellStyle name="Percent 4 2 4 2 4 3 3" xfId="41998"/>
    <cellStyle name="Percent 4 2 4 2 4 3 3 2" xfId="41999"/>
    <cellStyle name="Percent 4 2 4 2 4 3 4" xfId="42000"/>
    <cellStyle name="Percent 4 2 4 2 4 3 5" xfId="42001"/>
    <cellStyle name="Percent 4 2 4 2 4 4" xfId="42002"/>
    <cellStyle name="Percent 4 2 4 2 4 5" xfId="42003"/>
    <cellStyle name="Percent 4 2 4 2 4 6" xfId="42004"/>
    <cellStyle name="Percent 4 2 4 2 4 6 2" xfId="42005"/>
    <cellStyle name="Percent 4 2 4 2 4 7" xfId="42006"/>
    <cellStyle name="Percent 4 2 4 2 4 8" xfId="42007"/>
    <cellStyle name="Percent 4 2 4 2 4 9" xfId="42008"/>
    <cellStyle name="Percent 4 2 4 2 5" xfId="42009"/>
    <cellStyle name="Percent 4 2 4 2 6" xfId="42010"/>
    <cellStyle name="Percent 4 2 4 2 7" xfId="42011"/>
    <cellStyle name="Percent 4 2 4 2 8" xfId="42012"/>
    <cellStyle name="Percent 4 2 4 2 9" xfId="42013"/>
    <cellStyle name="Percent 4 2 4 2 9 2" xfId="42014"/>
    <cellStyle name="Percent 4 2 4 2 9 2 2" xfId="42015"/>
    <cellStyle name="Percent 4 2 4 2 9 2 2 2" xfId="42016"/>
    <cellStyle name="Percent 4 2 4 2 9 2 3" xfId="42017"/>
    <cellStyle name="Percent 4 2 4 2 9 2 4" xfId="42018"/>
    <cellStyle name="Percent 4 2 4 2 9 2 5" xfId="42019"/>
    <cellStyle name="Percent 4 2 4 2 9 3" xfId="42020"/>
    <cellStyle name="Percent 4 2 4 2 9 3 2" xfId="42021"/>
    <cellStyle name="Percent 4 2 4 2 9 4" xfId="42022"/>
    <cellStyle name="Percent 4 2 4 2 9 5" xfId="42023"/>
    <cellStyle name="Percent 4 2 4 3" xfId="42024"/>
    <cellStyle name="Percent 4 2 4 3 10" xfId="42025"/>
    <cellStyle name="Percent 4 2 4 3 11" xfId="42026"/>
    <cellStyle name="Percent 4 2 4 3 12" xfId="42027"/>
    <cellStyle name="Percent 4 2 4 3 12 2" xfId="42028"/>
    <cellStyle name="Percent 4 2 4 3 13" xfId="42029"/>
    <cellStyle name="Percent 4 2 4 3 14" xfId="42030"/>
    <cellStyle name="Percent 4 2 4 3 15" xfId="42031"/>
    <cellStyle name="Percent 4 2 4 3 2" xfId="42032"/>
    <cellStyle name="Percent 4 2 4 3 2 2" xfId="42033"/>
    <cellStyle name="Percent 4 2 4 3 2 2 2" xfId="42034"/>
    <cellStyle name="Percent 4 2 4 3 2 2 2 2" xfId="42035"/>
    <cellStyle name="Percent 4 2 4 3 2 2 2 2 2" xfId="42036"/>
    <cellStyle name="Percent 4 2 4 3 2 2 2 2 2 2" xfId="42037"/>
    <cellStyle name="Percent 4 2 4 3 2 2 2 2 3" xfId="42038"/>
    <cellStyle name="Percent 4 2 4 3 2 2 2 2 4" xfId="42039"/>
    <cellStyle name="Percent 4 2 4 3 2 2 2 2 5" xfId="42040"/>
    <cellStyle name="Percent 4 2 4 3 2 2 2 3" xfId="42041"/>
    <cellStyle name="Percent 4 2 4 3 2 2 2 3 2" xfId="42042"/>
    <cellStyle name="Percent 4 2 4 3 2 2 2 4" xfId="42043"/>
    <cellStyle name="Percent 4 2 4 3 2 2 2 5" xfId="42044"/>
    <cellStyle name="Percent 4 2 4 3 2 2 3" xfId="42045"/>
    <cellStyle name="Percent 4 2 4 3 2 2 4" xfId="42046"/>
    <cellStyle name="Percent 4 2 4 3 2 2 5" xfId="42047"/>
    <cellStyle name="Percent 4 2 4 3 2 2 6" xfId="42048"/>
    <cellStyle name="Percent 4 2 4 3 2 2 6 2" xfId="42049"/>
    <cellStyle name="Percent 4 2 4 3 2 2 7" xfId="42050"/>
    <cellStyle name="Percent 4 2 4 3 2 2 8" xfId="42051"/>
    <cellStyle name="Percent 4 2 4 3 2 2 9" xfId="42052"/>
    <cellStyle name="Percent 4 2 4 3 2 3" xfId="42053"/>
    <cellStyle name="Percent 4 2 4 3 2 3 2" xfId="42054"/>
    <cellStyle name="Percent 4 2 4 3 2 3 2 2" xfId="42055"/>
    <cellStyle name="Percent 4 2 4 3 2 3 2 2 2" xfId="42056"/>
    <cellStyle name="Percent 4 2 4 3 2 3 2 3" xfId="42057"/>
    <cellStyle name="Percent 4 2 4 3 2 3 2 4" xfId="42058"/>
    <cellStyle name="Percent 4 2 4 3 2 3 2 5" xfId="42059"/>
    <cellStyle name="Percent 4 2 4 3 2 3 3" xfId="42060"/>
    <cellStyle name="Percent 4 2 4 3 2 3 3 2" xfId="42061"/>
    <cellStyle name="Percent 4 2 4 3 2 3 4" xfId="42062"/>
    <cellStyle name="Percent 4 2 4 3 2 3 5" xfId="42063"/>
    <cellStyle name="Percent 4 2 4 3 2 4" xfId="42064"/>
    <cellStyle name="Percent 4 2 4 3 2 5" xfId="42065"/>
    <cellStyle name="Percent 4 2 4 3 2 6" xfId="42066"/>
    <cellStyle name="Percent 4 2 4 3 2 6 2" xfId="42067"/>
    <cellStyle name="Percent 4 2 4 3 2 7" xfId="42068"/>
    <cellStyle name="Percent 4 2 4 3 2 8" xfId="42069"/>
    <cellStyle name="Percent 4 2 4 3 2 9" xfId="42070"/>
    <cellStyle name="Percent 4 2 4 3 3" xfId="42071"/>
    <cellStyle name="Percent 4 2 4 3 4" xfId="42072"/>
    <cellStyle name="Percent 4 2 4 3 5" xfId="42073"/>
    <cellStyle name="Percent 4 2 4 3 6" xfId="42074"/>
    <cellStyle name="Percent 4 2 4 3 7" xfId="42075"/>
    <cellStyle name="Percent 4 2 4 3 8" xfId="42076"/>
    <cellStyle name="Percent 4 2 4 3 8 2" xfId="42077"/>
    <cellStyle name="Percent 4 2 4 3 8 2 2" xfId="42078"/>
    <cellStyle name="Percent 4 2 4 3 8 2 2 2" xfId="42079"/>
    <cellStyle name="Percent 4 2 4 3 8 2 3" xfId="42080"/>
    <cellStyle name="Percent 4 2 4 3 8 2 4" xfId="42081"/>
    <cellStyle name="Percent 4 2 4 3 8 2 5" xfId="42082"/>
    <cellStyle name="Percent 4 2 4 3 8 3" xfId="42083"/>
    <cellStyle name="Percent 4 2 4 3 8 3 2" xfId="42084"/>
    <cellStyle name="Percent 4 2 4 3 8 4" xfId="42085"/>
    <cellStyle name="Percent 4 2 4 3 8 5" xfId="42086"/>
    <cellStyle name="Percent 4 2 4 3 9" xfId="42087"/>
    <cellStyle name="Percent 4 2 4 4" xfId="42088"/>
    <cellStyle name="Percent 4 2 4 4 2" xfId="42089"/>
    <cellStyle name="Percent 4 2 4 4 2 2" xfId="42090"/>
    <cellStyle name="Percent 4 2 4 4 2 2 2" xfId="42091"/>
    <cellStyle name="Percent 4 2 4 4 2 2 2 2" xfId="42092"/>
    <cellStyle name="Percent 4 2 4 4 2 2 2 2 2" xfId="42093"/>
    <cellStyle name="Percent 4 2 4 4 2 2 2 3" xfId="42094"/>
    <cellStyle name="Percent 4 2 4 4 2 2 2 4" xfId="42095"/>
    <cellStyle name="Percent 4 2 4 4 2 2 2 5" xfId="42096"/>
    <cellStyle name="Percent 4 2 4 4 2 2 3" xfId="42097"/>
    <cellStyle name="Percent 4 2 4 4 2 2 3 2" xfId="42098"/>
    <cellStyle name="Percent 4 2 4 4 2 2 4" xfId="42099"/>
    <cellStyle name="Percent 4 2 4 4 2 2 5" xfId="42100"/>
    <cellStyle name="Percent 4 2 4 4 2 3" xfId="42101"/>
    <cellStyle name="Percent 4 2 4 4 2 4" xfId="42102"/>
    <cellStyle name="Percent 4 2 4 4 2 5" xfId="42103"/>
    <cellStyle name="Percent 4 2 4 4 2 6" xfId="42104"/>
    <cellStyle name="Percent 4 2 4 4 2 6 2" xfId="42105"/>
    <cellStyle name="Percent 4 2 4 4 2 7" xfId="42106"/>
    <cellStyle name="Percent 4 2 4 4 2 8" xfId="42107"/>
    <cellStyle name="Percent 4 2 4 4 2 9" xfId="42108"/>
    <cellStyle name="Percent 4 2 4 4 3" xfId="42109"/>
    <cellStyle name="Percent 4 2 4 4 3 2" xfId="42110"/>
    <cellStyle name="Percent 4 2 4 4 3 2 2" xfId="42111"/>
    <cellStyle name="Percent 4 2 4 4 3 2 2 2" xfId="42112"/>
    <cellStyle name="Percent 4 2 4 4 3 2 3" xfId="42113"/>
    <cellStyle name="Percent 4 2 4 4 3 2 4" xfId="42114"/>
    <cellStyle name="Percent 4 2 4 4 3 2 5" xfId="42115"/>
    <cellStyle name="Percent 4 2 4 4 3 3" xfId="42116"/>
    <cellStyle name="Percent 4 2 4 4 3 3 2" xfId="42117"/>
    <cellStyle name="Percent 4 2 4 4 3 4" xfId="42118"/>
    <cellStyle name="Percent 4 2 4 4 3 5" xfId="42119"/>
    <cellStyle name="Percent 4 2 4 4 4" xfId="42120"/>
    <cellStyle name="Percent 4 2 4 4 5" xfId="42121"/>
    <cellStyle name="Percent 4 2 4 4 6" xfId="42122"/>
    <cellStyle name="Percent 4 2 4 4 6 2" xfId="42123"/>
    <cellStyle name="Percent 4 2 4 4 7" xfId="42124"/>
    <cellStyle name="Percent 4 2 4 4 8" xfId="42125"/>
    <cellStyle name="Percent 4 2 4 4 9" xfId="42126"/>
    <cellStyle name="Percent 4 2 4 5" xfId="42127"/>
    <cellStyle name="Percent 4 2 4 5 2" xfId="42128"/>
    <cellStyle name="Percent 4 2 4 5 3" xfId="42129"/>
    <cellStyle name="Percent 4 2 4 6" xfId="42130"/>
    <cellStyle name="Percent 4 2 4 6 2" xfId="42131"/>
    <cellStyle name="Percent 4 2 4 6 3" xfId="42132"/>
    <cellStyle name="Percent 4 2 4 7" xfId="42133"/>
    <cellStyle name="Percent 4 2 4 7 2" xfId="42134"/>
    <cellStyle name="Percent 4 2 4 7 3" xfId="42135"/>
    <cellStyle name="Percent 4 2 4 8" xfId="42136"/>
    <cellStyle name="Percent 4 2 4 8 2" xfId="42137"/>
    <cellStyle name="Percent 4 2 4 8 3" xfId="42138"/>
    <cellStyle name="Percent 4 2 4 9" xfId="42139"/>
    <cellStyle name="Percent 4 2 4 9 2" xfId="42140"/>
    <cellStyle name="Percent 4 2 4 9 2 2" xfId="42141"/>
    <cellStyle name="Percent 4 2 4 9 2 2 2" xfId="42142"/>
    <cellStyle name="Percent 4 2 4 9 2 3" xfId="42143"/>
    <cellStyle name="Percent 4 2 4 9 2 4" xfId="42144"/>
    <cellStyle name="Percent 4 2 4 9 2 5" xfId="42145"/>
    <cellStyle name="Percent 4 2 4 9 3" xfId="42146"/>
    <cellStyle name="Percent 4 2 4 9 3 2" xfId="42147"/>
    <cellStyle name="Percent 4 2 4 9 4" xfId="42148"/>
    <cellStyle name="Percent 4 2 4 9 5" xfId="42149"/>
    <cellStyle name="Percent 4 2 5" xfId="42150"/>
    <cellStyle name="Percent 4 2 5 10" xfId="42151"/>
    <cellStyle name="Percent 4 2 5 11" xfId="42152"/>
    <cellStyle name="Percent 4 2 5 12" xfId="42153"/>
    <cellStyle name="Percent 4 2 5 12 2" xfId="42154"/>
    <cellStyle name="Percent 4 2 5 13" xfId="42155"/>
    <cellStyle name="Percent 4 2 5 14" xfId="42156"/>
    <cellStyle name="Percent 4 2 5 15" xfId="42157"/>
    <cellStyle name="Percent 4 2 5 2" xfId="42158"/>
    <cellStyle name="Percent 4 2 5 2 2" xfId="42159"/>
    <cellStyle name="Percent 4 2 5 2 2 2" xfId="42160"/>
    <cellStyle name="Percent 4 2 5 2 2 2 2" xfId="42161"/>
    <cellStyle name="Percent 4 2 5 2 2 2 2 2" xfId="42162"/>
    <cellStyle name="Percent 4 2 5 2 2 2 2 2 2" xfId="42163"/>
    <cellStyle name="Percent 4 2 5 2 2 2 2 3" xfId="42164"/>
    <cellStyle name="Percent 4 2 5 2 2 2 2 4" xfId="42165"/>
    <cellStyle name="Percent 4 2 5 2 2 2 2 5" xfId="42166"/>
    <cellStyle name="Percent 4 2 5 2 2 2 3" xfId="42167"/>
    <cellStyle name="Percent 4 2 5 2 2 2 3 2" xfId="42168"/>
    <cellStyle name="Percent 4 2 5 2 2 2 4" xfId="42169"/>
    <cellStyle name="Percent 4 2 5 2 2 2 5" xfId="42170"/>
    <cellStyle name="Percent 4 2 5 2 2 3" xfId="42171"/>
    <cellStyle name="Percent 4 2 5 2 2 4" xfId="42172"/>
    <cellStyle name="Percent 4 2 5 2 2 5" xfId="42173"/>
    <cellStyle name="Percent 4 2 5 2 2 6" xfId="42174"/>
    <cellStyle name="Percent 4 2 5 2 2 6 2" xfId="42175"/>
    <cellStyle name="Percent 4 2 5 2 2 7" xfId="42176"/>
    <cellStyle name="Percent 4 2 5 2 2 8" xfId="42177"/>
    <cellStyle name="Percent 4 2 5 2 2 9" xfId="42178"/>
    <cellStyle name="Percent 4 2 5 2 3" xfId="42179"/>
    <cellStyle name="Percent 4 2 5 2 3 2" xfId="42180"/>
    <cellStyle name="Percent 4 2 5 2 3 2 2" xfId="42181"/>
    <cellStyle name="Percent 4 2 5 2 3 2 2 2" xfId="42182"/>
    <cellStyle name="Percent 4 2 5 2 3 2 3" xfId="42183"/>
    <cellStyle name="Percent 4 2 5 2 3 2 4" xfId="42184"/>
    <cellStyle name="Percent 4 2 5 2 3 2 5" xfId="42185"/>
    <cellStyle name="Percent 4 2 5 2 3 3" xfId="42186"/>
    <cellStyle name="Percent 4 2 5 2 3 3 2" xfId="42187"/>
    <cellStyle name="Percent 4 2 5 2 3 4" xfId="42188"/>
    <cellStyle name="Percent 4 2 5 2 3 5" xfId="42189"/>
    <cellStyle name="Percent 4 2 5 2 4" xfId="42190"/>
    <cellStyle name="Percent 4 2 5 2 5" xfId="42191"/>
    <cellStyle name="Percent 4 2 5 2 6" xfId="42192"/>
    <cellStyle name="Percent 4 2 5 2 6 2" xfId="42193"/>
    <cellStyle name="Percent 4 2 5 2 7" xfId="42194"/>
    <cellStyle name="Percent 4 2 5 2 8" xfId="42195"/>
    <cellStyle name="Percent 4 2 5 2 9" xfId="42196"/>
    <cellStyle name="Percent 4 2 5 3" xfId="42197"/>
    <cellStyle name="Percent 4 2 5 3 2" xfId="42198"/>
    <cellStyle name="Percent 4 2 5 3 3" xfId="42199"/>
    <cellStyle name="Percent 4 2 5 4" xfId="42200"/>
    <cellStyle name="Percent 4 2 5 4 2" xfId="42201"/>
    <cellStyle name="Percent 4 2 5 4 3" xfId="42202"/>
    <cellStyle name="Percent 4 2 5 5" xfId="42203"/>
    <cellStyle name="Percent 4 2 5 5 2" xfId="42204"/>
    <cellStyle name="Percent 4 2 5 5 3" xfId="42205"/>
    <cellStyle name="Percent 4 2 5 6" xfId="42206"/>
    <cellStyle name="Percent 4 2 5 6 2" xfId="42207"/>
    <cellStyle name="Percent 4 2 5 6 3" xfId="42208"/>
    <cellStyle name="Percent 4 2 5 7" xfId="42209"/>
    <cellStyle name="Percent 4 2 5 7 2" xfId="42210"/>
    <cellStyle name="Percent 4 2 5 7 3" xfId="42211"/>
    <cellStyle name="Percent 4 2 5 8" xfId="42212"/>
    <cellStyle name="Percent 4 2 5 8 2" xfId="42213"/>
    <cellStyle name="Percent 4 2 5 8 2 2" xfId="42214"/>
    <cellStyle name="Percent 4 2 5 8 2 2 2" xfId="42215"/>
    <cellStyle name="Percent 4 2 5 8 2 3" xfId="42216"/>
    <cellStyle name="Percent 4 2 5 8 2 4" xfId="42217"/>
    <cellStyle name="Percent 4 2 5 8 2 5" xfId="42218"/>
    <cellStyle name="Percent 4 2 5 8 3" xfId="42219"/>
    <cellStyle name="Percent 4 2 5 8 3 2" xfId="42220"/>
    <cellStyle name="Percent 4 2 5 8 4" xfId="42221"/>
    <cellStyle name="Percent 4 2 5 8 5" xfId="42222"/>
    <cellStyle name="Percent 4 2 5 9" xfId="42223"/>
    <cellStyle name="Percent 4 2 6" xfId="42224"/>
    <cellStyle name="Percent 4 2 6 2" xfId="42225"/>
    <cellStyle name="Percent 4 2 6 3" xfId="42226"/>
    <cellStyle name="Percent 4 2 7" xfId="42227"/>
    <cellStyle name="Percent 4 2 7 2" xfId="42228"/>
    <cellStyle name="Percent 4 2 7 2 2" xfId="42229"/>
    <cellStyle name="Percent 4 2 7 2 2 2" xfId="42230"/>
    <cellStyle name="Percent 4 2 7 2 2 2 2" xfId="42231"/>
    <cellStyle name="Percent 4 2 7 2 2 2 2 2" xfId="42232"/>
    <cellStyle name="Percent 4 2 7 2 2 2 3" xfId="42233"/>
    <cellStyle name="Percent 4 2 7 2 2 2 4" xfId="42234"/>
    <cellStyle name="Percent 4 2 7 2 2 2 5" xfId="42235"/>
    <cellStyle name="Percent 4 2 7 2 2 3" xfId="42236"/>
    <cellStyle name="Percent 4 2 7 2 2 3 2" xfId="42237"/>
    <cellStyle name="Percent 4 2 7 2 2 4" xfId="42238"/>
    <cellStyle name="Percent 4 2 7 2 2 5" xfId="42239"/>
    <cellStyle name="Percent 4 2 7 2 3" xfId="42240"/>
    <cellStyle name="Percent 4 2 7 2 4" xfId="42241"/>
    <cellStyle name="Percent 4 2 7 2 5" xfId="42242"/>
    <cellStyle name="Percent 4 2 7 2 6" xfId="42243"/>
    <cellStyle name="Percent 4 2 7 2 6 2" xfId="42244"/>
    <cellStyle name="Percent 4 2 7 2 7" xfId="42245"/>
    <cellStyle name="Percent 4 2 7 2 8" xfId="42246"/>
    <cellStyle name="Percent 4 2 7 2 9" xfId="42247"/>
    <cellStyle name="Percent 4 2 7 3" xfId="42248"/>
    <cellStyle name="Percent 4 2 7 3 2" xfId="42249"/>
    <cellStyle name="Percent 4 2 7 3 2 2" xfId="42250"/>
    <cellStyle name="Percent 4 2 7 3 2 2 2" xfId="42251"/>
    <cellStyle name="Percent 4 2 7 3 2 3" xfId="42252"/>
    <cellStyle name="Percent 4 2 7 3 2 4" xfId="42253"/>
    <cellStyle name="Percent 4 2 7 3 2 5" xfId="42254"/>
    <cellStyle name="Percent 4 2 7 3 3" xfId="42255"/>
    <cellStyle name="Percent 4 2 7 3 3 2" xfId="42256"/>
    <cellStyle name="Percent 4 2 7 3 4" xfId="42257"/>
    <cellStyle name="Percent 4 2 7 3 5" xfId="42258"/>
    <cellStyle name="Percent 4 2 7 4" xfId="42259"/>
    <cellStyle name="Percent 4 2 7 5" xfId="42260"/>
    <cellStyle name="Percent 4 2 7 6" xfId="42261"/>
    <cellStyle name="Percent 4 2 7 6 2" xfId="42262"/>
    <cellStyle name="Percent 4 2 7 7" xfId="42263"/>
    <cellStyle name="Percent 4 2 7 8" xfId="42264"/>
    <cellStyle name="Percent 4 2 7 9" xfId="42265"/>
    <cellStyle name="Percent 4 2 8" xfId="42266"/>
    <cellStyle name="Percent 4 2 9" xfId="42267"/>
    <cellStyle name="Percent 4 20" xfId="42268"/>
    <cellStyle name="Percent 4 21" xfId="42269"/>
    <cellStyle name="Percent 4 22" xfId="42270"/>
    <cellStyle name="Percent 4 23" xfId="42271"/>
    <cellStyle name="Percent 4 24" xfId="42272"/>
    <cellStyle name="Percent 4 25" xfId="42273"/>
    <cellStyle name="Percent 4 26" xfId="42274"/>
    <cellStyle name="Percent 4 27" xfId="42275"/>
    <cellStyle name="Percent 4 28" xfId="42276"/>
    <cellStyle name="Percent 4 29" xfId="42277"/>
    <cellStyle name="Percent 4 3" xfId="42278"/>
    <cellStyle name="Percent 4 3 2" xfId="42279"/>
    <cellStyle name="Percent 4 3 2 2" xfId="42280"/>
    <cellStyle name="Percent 4 3 2 3" xfId="42281"/>
    <cellStyle name="Percent 4 3 3" xfId="42282"/>
    <cellStyle name="Percent 4 3 3 2" xfId="42283"/>
    <cellStyle name="Percent 4 3 3 3" xfId="42284"/>
    <cellStyle name="Percent 4 3 4" xfId="42285"/>
    <cellStyle name="Percent 4 3 5" xfId="42286"/>
    <cellStyle name="Percent 4 30" xfId="42287"/>
    <cellStyle name="Percent 4 31" xfId="42288"/>
    <cellStyle name="Percent 4 32" xfId="42289"/>
    <cellStyle name="Percent 4 33" xfId="42290"/>
    <cellStyle name="Percent 4 34" xfId="42291"/>
    <cellStyle name="Percent 4 35" xfId="42292"/>
    <cellStyle name="Percent 4 36" xfId="42293"/>
    <cellStyle name="Percent 4 37" xfId="42294"/>
    <cellStyle name="Percent 4 38" xfId="42295"/>
    <cellStyle name="Percent 4 39" xfId="42296"/>
    <cellStyle name="Percent 4 4" xfId="42297"/>
    <cellStyle name="Percent 4 4 10" xfId="42298"/>
    <cellStyle name="Percent 4 4 11" xfId="42299"/>
    <cellStyle name="Percent 4 4 12" xfId="42300"/>
    <cellStyle name="Percent 4 4 13" xfId="42301"/>
    <cellStyle name="Percent 4 4 13 2" xfId="42302"/>
    <cellStyle name="Percent 4 4 14" xfId="42303"/>
    <cellStyle name="Percent 4 4 15" xfId="42304"/>
    <cellStyle name="Percent 4 4 16" xfId="42305"/>
    <cellStyle name="Percent 4 4 2" xfId="42306"/>
    <cellStyle name="Percent 4 4 2 10" xfId="42307"/>
    <cellStyle name="Percent 4 4 2 11" xfId="42308"/>
    <cellStyle name="Percent 4 4 2 12" xfId="42309"/>
    <cellStyle name="Percent 4 4 2 13" xfId="42310"/>
    <cellStyle name="Percent 4 4 2 13 2" xfId="42311"/>
    <cellStyle name="Percent 4 4 2 14" xfId="42312"/>
    <cellStyle name="Percent 4 4 2 15" xfId="42313"/>
    <cellStyle name="Percent 4 4 2 16" xfId="42314"/>
    <cellStyle name="Percent 4 4 2 2" xfId="42315"/>
    <cellStyle name="Percent 4 4 2 2 10" xfId="42316"/>
    <cellStyle name="Percent 4 4 2 2 11" xfId="42317"/>
    <cellStyle name="Percent 4 4 2 2 12" xfId="42318"/>
    <cellStyle name="Percent 4 4 2 2 12 2" xfId="42319"/>
    <cellStyle name="Percent 4 4 2 2 13" xfId="42320"/>
    <cellStyle name="Percent 4 4 2 2 14" xfId="42321"/>
    <cellStyle name="Percent 4 4 2 2 15" xfId="42322"/>
    <cellStyle name="Percent 4 4 2 2 2" xfId="42323"/>
    <cellStyle name="Percent 4 4 2 2 2 2" xfId="42324"/>
    <cellStyle name="Percent 4 4 2 2 2 2 2" xfId="42325"/>
    <cellStyle name="Percent 4 4 2 2 2 2 2 2" xfId="42326"/>
    <cellStyle name="Percent 4 4 2 2 2 2 2 2 2" xfId="42327"/>
    <cellStyle name="Percent 4 4 2 2 2 2 2 2 2 2" xfId="42328"/>
    <cellStyle name="Percent 4 4 2 2 2 2 2 2 3" xfId="42329"/>
    <cellStyle name="Percent 4 4 2 2 2 2 2 2 4" xfId="42330"/>
    <cellStyle name="Percent 4 4 2 2 2 2 2 2 5" xfId="42331"/>
    <cellStyle name="Percent 4 4 2 2 2 2 2 3" xfId="42332"/>
    <cellStyle name="Percent 4 4 2 2 2 2 2 3 2" xfId="42333"/>
    <cellStyle name="Percent 4 4 2 2 2 2 2 4" xfId="42334"/>
    <cellStyle name="Percent 4 4 2 2 2 2 2 5" xfId="42335"/>
    <cellStyle name="Percent 4 4 2 2 2 2 3" xfId="42336"/>
    <cellStyle name="Percent 4 4 2 2 2 2 4" xfId="42337"/>
    <cellStyle name="Percent 4 4 2 2 2 2 5" xfId="42338"/>
    <cellStyle name="Percent 4 4 2 2 2 2 6" xfId="42339"/>
    <cellStyle name="Percent 4 4 2 2 2 2 6 2" xfId="42340"/>
    <cellStyle name="Percent 4 4 2 2 2 2 7" xfId="42341"/>
    <cellStyle name="Percent 4 4 2 2 2 2 8" xfId="42342"/>
    <cellStyle name="Percent 4 4 2 2 2 2 9" xfId="42343"/>
    <cellStyle name="Percent 4 4 2 2 2 3" xfId="42344"/>
    <cellStyle name="Percent 4 4 2 2 2 3 2" xfId="42345"/>
    <cellStyle name="Percent 4 4 2 2 2 3 2 2" xfId="42346"/>
    <cellStyle name="Percent 4 4 2 2 2 3 2 2 2" xfId="42347"/>
    <cellStyle name="Percent 4 4 2 2 2 3 2 3" xfId="42348"/>
    <cellStyle name="Percent 4 4 2 2 2 3 2 4" xfId="42349"/>
    <cellStyle name="Percent 4 4 2 2 2 3 2 5" xfId="42350"/>
    <cellStyle name="Percent 4 4 2 2 2 3 3" xfId="42351"/>
    <cellStyle name="Percent 4 4 2 2 2 3 3 2" xfId="42352"/>
    <cellStyle name="Percent 4 4 2 2 2 3 4" xfId="42353"/>
    <cellStyle name="Percent 4 4 2 2 2 3 5" xfId="42354"/>
    <cellStyle name="Percent 4 4 2 2 2 4" xfId="42355"/>
    <cellStyle name="Percent 4 4 2 2 2 5" xfId="42356"/>
    <cellStyle name="Percent 4 4 2 2 2 6" xfId="42357"/>
    <cellStyle name="Percent 4 4 2 2 2 6 2" xfId="42358"/>
    <cellStyle name="Percent 4 4 2 2 2 7" xfId="42359"/>
    <cellStyle name="Percent 4 4 2 2 2 8" xfId="42360"/>
    <cellStyle name="Percent 4 4 2 2 2 9" xfId="42361"/>
    <cellStyle name="Percent 4 4 2 2 3" xfId="42362"/>
    <cellStyle name="Percent 4 4 2 2 4" xfId="42363"/>
    <cellStyle name="Percent 4 4 2 2 5" xfId="42364"/>
    <cellStyle name="Percent 4 4 2 2 6" xfId="42365"/>
    <cellStyle name="Percent 4 4 2 2 7" xfId="42366"/>
    <cellStyle name="Percent 4 4 2 2 8" xfId="42367"/>
    <cellStyle name="Percent 4 4 2 2 8 2" xfId="42368"/>
    <cellStyle name="Percent 4 4 2 2 8 2 2" xfId="42369"/>
    <cellStyle name="Percent 4 4 2 2 8 2 2 2" xfId="42370"/>
    <cellStyle name="Percent 4 4 2 2 8 2 3" xfId="42371"/>
    <cellStyle name="Percent 4 4 2 2 8 2 4" xfId="42372"/>
    <cellStyle name="Percent 4 4 2 2 8 2 5" xfId="42373"/>
    <cellStyle name="Percent 4 4 2 2 8 3" xfId="42374"/>
    <cellStyle name="Percent 4 4 2 2 8 3 2" xfId="42375"/>
    <cellStyle name="Percent 4 4 2 2 8 4" xfId="42376"/>
    <cellStyle name="Percent 4 4 2 2 8 5" xfId="42377"/>
    <cellStyle name="Percent 4 4 2 2 9" xfId="42378"/>
    <cellStyle name="Percent 4 4 2 3" xfId="42379"/>
    <cellStyle name="Percent 4 4 2 4" xfId="42380"/>
    <cellStyle name="Percent 4 4 2 4 2" xfId="42381"/>
    <cellStyle name="Percent 4 4 2 4 2 2" xfId="42382"/>
    <cellStyle name="Percent 4 4 2 4 2 2 2" xfId="42383"/>
    <cellStyle name="Percent 4 4 2 4 2 2 2 2" xfId="42384"/>
    <cellStyle name="Percent 4 4 2 4 2 2 2 2 2" xfId="42385"/>
    <cellStyle name="Percent 4 4 2 4 2 2 2 3" xfId="42386"/>
    <cellStyle name="Percent 4 4 2 4 2 2 2 4" xfId="42387"/>
    <cellStyle name="Percent 4 4 2 4 2 2 2 5" xfId="42388"/>
    <cellStyle name="Percent 4 4 2 4 2 2 3" xfId="42389"/>
    <cellStyle name="Percent 4 4 2 4 2 2 3 2" xfId="42390"/>
    <cellStyle name="Percent 4 4 2 4 2 2 4" xfId="42391"/>
    <cellStyle name="Percent 4 4 2 4 2 2 5" xfId="42392"/>
    <cellStyle name="Percent 4 4 2 4 2 3" xfId="42393"/>
    <cellStyle name="Percent 4 4 2 4 2 4" xfId="42394"/>
    <cellStyle name="Percent 4 4 2 4 2 5" xfId="42395"/>
    <cellStyle name="Percent 4 4 2 4 2 6" xfId="42396"/>
    <cellStyle name="Percent 4 4 2 4 2 6 2" xfId="42397"/>
    <cellStyle name="Percent 4 4 2 4 2 7" xfId="42398"/>
    <cellStyle name="Percent 4 4 2 4 2 8" xfId="42399"/>
    <cellStyle name="Percent 4 4 2 4 2 9" xfId="42400"/>
    <cellStyle name="Percent 4 4 2 4 3" xfId="42401"/>
    <cellStyle name="Percent 4 4 2 4 3 2" xfId="42402"/>
    <cellStyle name="Percent 4 4 2 4 3 2 2" xfId="42403"/>
    <cellStyle name="Percent 4 4 2 4 3 2 2 2" xfId="42404"/>
    <cellStyle name="Percent 4 4 2 4 3 2 3" xfId="42405"/>
    <cellStyle name="Percent 4 4 2 4 3 2 4" xfId="42406"/>
    <cellStyle name="Percent 4 4 2 4 3 2 5" xfId="42407"/>
    <cellStyle name="Percent 4 4 2 4 3 3" xfId="42408"/>
    <cellStyle name="Percent 4 4 2 4 3 3 2" xfId="42409"/>
    <cellStyle name="Percent 4 4 2 4 3 4" xfId="42410"/>
    <cellStyle name="Percent 4 4 2 4 3 5" xfId="42411"/>
    <cellStyle name="Percent 4 4 2 4 4" xfId="42412"/>
    <cellStyle name="Percent 4 4 2 4 5" xfId="42413"/>
    <cellStyle name="Percent 4 4 2 4 6" xfId="42414"/>
    <cellStyle name="Percent 4 4 2 4 6 2" xfId="42415"/>
    <cellStyle name="Percent 4 4 2 4 7" xfId="42416"/>
    <cellStyle name="Percent 4 4 2 4 8" xfId="42417"/>
    <cellStyle name="Percent 4 4 2 4 9" xfId="42418"/>
    <cellStyle name="Percent 4 4 2 5" xfId="42419"/>
    <cellStyle name="Percent 4 4 2 5 2" xfId="42420"/>
    <cellStyle name="Percent 4 4 2 5 3" xfId="42421"/>
    <cellStyle name="Percent 4 4 2 6" xfId="42422"/>
    <cellStyle name="Percent 4 4 2 6 2" xfId="42423"/>
    <cellStyle name="Percent 4 4 2 6 3" xfId="42424"/>
    <cellStyle name="Percent 4 4 2 7" xfId="42425"/>
    <cellStyle name="Percent 4 4 2 7 2" xfId="42426"/>
    <cellStyle name="Percent 4 4 2 7 3" xfId="42427"/>
    <cellStyle name="Percent 4 4 2 8" xfId="42428"/>
    <cellStyle name="Percent 4 4 2 8 2" xfId="42429"/>
    <cellStyle name="Percent 4 4 2 8 3" xfId="42430"/>
    <cellStyle name="Percent 4 4 2 9" xfId="42431"/>
    <cellStyle name="Percent 4 4 2 9 2" xfId="42432"/>
    <cellStyle name="Percent 4 4 2 9 2 2" xfId="42433"/>
    <cellStyle name="Percent 4 4 2 9 2 2 2" xfId="42434"/>
    <cellStyle name="Percent 4 4 2 9 2 3" xfId="42435"/>
    <cellStyle name="Percent 4 4 2 9 2 4" xfId="42436"/>
    <cellStyle name="Percent 4 4 2 9 2 5" xfId="42437"/>
    <cellStyle name="Percent 4 4 2 9 3" xfId="42438"/>
    <cellStyle name="Percent 4 4 2 9 3 2" xfId="42439"/>
    <cellStyle name="Percent 4 4 2 9 4" xfId="42440"/>
    <cellStyle name="Percent 4 4 2 9 5" xfId="42441"/>
    <cellStyle name="Percent 4 4 3" xfId="42442"/>
    <cellStyle name="Percent 4 4 3 10" xfId="42443"/>
    <cellStyle name="Percent 4 4 3 11" xfId="42444"/>
    <cellStyle name="Percent 4 4 3 12" xfId="42445"/>
    <cellStyle name="Percent 4 4 3 12 2" xfId="42446"/>
    <cellStyle name="Percent 4 4 3 13" xfId="42447"/>
    <cellStyle name="Percent 4 4 3 14" xfId="42448"/>
    <cellStyle name="Percent 4 4 3 15" xfId="42449"/>
    <cellStyle name="Percent 4 4 3 2" xfId="42450"/>
    <cellStyle name="Percent 4 4 3 2 2" xfId="42451"/>
    <cellStyle name="Percent 4 4 3 2 2 2" xfId="42452"/>
    <cellStyle name="Percent 4 4 3 2 2 2 2" xfId="42453"/>
    <cellStyle name="Percent 4 4 3 2 2 2 2 2" xfId="42454"/>
    <cellStyle name="Percent 4 4 3 2 2 2 2 2 2" xfId="42455"/>
    <cellStyle name="Percent 4 4 3 2 2 2 2 3" xfId="42456"/>
    <cellStyle name="Percent 4 4 3 2 2 2 2 4" xfId="42457"/>
    <cellStyle name="Percent 4 4 3 2 2 2 2 5" xfId="42458"/>
    <cellStyle name="Percent 4 4 3 2 2 2 3" xfId="42459"/>
    <cellStyle name="Percent 4 4 3 2 2 2 3 2" xfId="42460"/>
    <cellStyle name="Percent 4 4 3 2 2 2 4" xfId="42461"/>
    <cellStyle name="Percent 4 4 3 2 2 2 5" xfId="42462"/>
    <cellStyle name="Percent 4 4 3 2 2 3" xfId="42463"/>
    <cellStyle name="Percent 4 4 3 2 2 4" xfId="42464"/>
    <cellStyle name="Percent 4 4 3 2 2 5" xfId="42465"/>
    <cellStyle name="Percent 4 4 3 2 2 6" xfId="42466"/>
    <cellStyle name="Percent 4 4 3 2 2 6 2" xfId="42467"/>
    <cellStyle name="Percent 4 4 3 2 2 7" xfId="42468"/>
    <cellStyle name="Percent 4 4 3 2 2 8" xfId="42469"/>
    <cellStyle name="Percent 4 4 3 2 2 9" xfId="42470"/>
    <cellStyle name="Percent 4 4 3 2 3" xfId="42471"/>
    <cellStyle name="Percent 4 4 3 2 3 2" xfId="42472"/>
    <cellStyle name="Percent 4 4 3 2 3 2 2" xfId="42473"/>
    <cellStyle name="Percent 4 4 3 2 3 2 2 2" xfId="42474"/>
    <cellStyle name="Percent 4 4 3 2 3 2 3" xfId="42475"/>
    <cellStyle name="Percent 4 4 3 2 3 2 4" xfId="42476"/>
    <cellStyle name="Percent 4 4 3 2 3 2 5" xfId="42477"/>
    <cellStyle name="Percent 4 4 3 2 3 3" xfId="42478"/>
    <cellStyle name="Percent 4 4 3 2 3 3 2" xfId="42479"/>
    <cellStyle name="Percent 4 4 3 2 3 4" xfId="42480"/>
    <cellStyle name="Percent 4 4 3 2 3 5" xfId="42481"/>
    <cellStyle name="Percent 4 4 3 2 4" xfId="42482"/>
    <cellStyle name="Percent 4 4 3 2 5" xfId="42483"/>
    <cellStyle name="Percent 4 4 3 2 6" xfId="42484"/>
    <cellStyle name="Percent 4 4 3 2 6 2" xfId="42485"/>
    <cellStyle name="Percent 4 4 3 2 7" xfId="42486"/>
    <cellStyle name="Percent 4 4 3 2 8" xfId="42487"/>
    <cellStyle name="Percent 4 4 3 2 9" xfId="42488"/>
    <cellStyle name="Percent 4 4 3 3" xfId="42489"/>
    <cellStyle name="Percent 4 4 3 3 2" xfId="42490"/>
    <cellStyle name="Percent 4 4 3 3 3" xfId="42491"/>
    <cellStyle name="Percent 4 4 3 4" xfId="42492"/>
    <cellStyle name="Percent 4 4 3 4 2" xfId="42493"/>
    <cellStyle name="Percent 4 4 3 4 3" xfId="42494"/>
    <cellStyle name="Percent 4 4 3 5" xfId="42495"/>
    <cellStyle name="Percent 4 4 3 5 2" xfId="42496"/>
    <cellStyle name="Percent 4 4 3 5 3" xfId="42497"/>
    <cellStyle name="Percent 4 4 3 6" xfId="42498"/>
    <cellStyle name="Percent 4 4 3 6 2" xfId="42499"/>
    <cellStyle name="Percent 4 4 3 6 3" xfId="42500"/>
    <cellStyle name="Percent 4 4 3 7" xfId="42501"/>
    <cellStyle name="Percent 4 4 3 7 2" xfId="42502"/>
    <cellStyle name="Percent 4 4 3 7 3" xfId="42503"/>
    <cellStyle name="Percent 4 4 3 8" xfId="42504"/>
    <cellStyle name="Percent 4 4 3 8 2" xfId="42505"/>
    <cellStyle name="Percent 4 4 3 8 2 2" xfId="42506"/>
    <cellStyle name="Percent 4 4 3 8 2 2 2" xfId="42507"/>
    <cellStyle name="Percent 4 4 3 8 2 3" xfId="42508"/>
    <cellStyle name="Percent 4 4 3 8 2 4" xfId="42509"/>
    <cellStyle name="Percent 4 4 3 8 2 5" xfId="42510"/>
    <cellStyle name="Percent 4 4 3 8 3" xfId="42511"/>
    <cellStyle name="Percent 4 4 3 8 3 2" xfId="42512"/>
    <cellStyle name="Percent 4 4 3 8 4" xfId="42513"/>
    <cellStyle name="Percent 4 4 3 8 5" xfId="42514"/>
    <cellStyle name="Percent 4 4 3 9" xfId="42515"/>
    <cellStyle name="Percent 4 4 4" xfId="42516"/>
    <cellStyle name="Percent 4 4 4 2" xfId="42517"/>
    <cellStyle name="Percent 4 4 4 2 2" xfId="42518"/>
    <cellStyle name="Percent 4 4 4 2 2 2" xfId="42519"/>
    <cellStyle name="Percent 4 4 4 2 2 2 2" xfId="42520"/>
    <cellStyle name="Percent 4 4 4 2 2 2 2 2" xfId="42521"/>
    <cellStyle name="Percent 4 4 4 2 2 2 3" xfId="42522"/>
    <cellStyle name="Percent 4 4 4 2 2 2 4" xfId="42523"/>
    <cellStyle name="Percent 4 4 4 2 2 2 5" xfId="42524"/>
    <cellStyle name="Percent 4 4 4 2 2 3" xfId="42525"/>
    <cellStyle name="Percent 4 4 4 2 2 3 2" xfId="42526"/>
    <cellStyle name="Percent 4 4 4 2 2 4" xfId="42527"/>
    <cellStyle name="Percent 4 4 4 2 2 5" xfId="42528"/>
    <cellStyle name="Percent 4 4 4 2 3" xfId="42529"/>
    <cellStyle name="Percent 4 4 4 2 4" xfId="42530"/>
    <cellStyle name="Percent 4 4 4 2 5" xfId="42531"/>
    <cellStyle name="Percent 4 4 4 2 6" xfId="42532"/>
    <cellStyle name="Percent 4 4 4 2 6 2" xfId="42533"/>
    <cellStyle name="Percent 4 4 4 2 7" xfId="42534"/>
    <cellStyle name="Percent 4 4 4 2 8" xfId="42535"/>
    <cellStyle name="Percent 4 4 4 2 9" xfId="42536"/>
    <cellStyle name="Percent 4 4 4 3" xfId="42537"/>
    <cellStyle name="Percent 4 4 4 3 2" xfId="42538"/>
    <cellStyle name="Percent 4 4 4 3 2 2" xfId="42539"/>
    <cellStyle name="Percent 4 4 4 3 2 2 2" xfId="42540"/>
    <cellStyle name="Percent 4 4 4 3 2 3" xfId="42541"/>
    <cellStyle name="Percent 4 4 4 3 2 4" xfId="42542"/>
    <cellStyle name="Percent 4 4 4 3 2 5" xfId="42543"/>
    <cellStyle name="Percent 4 4 4 3 3" xfId="42544"/>
    <cellStyle name="Percent 4 4 4 3 3 2" xfId="42545"/>
    <cellStyle name="Percent 4 4 4 3 4" xfId="42546"/>
    <cellStyle name="Percent 4 4 4 3 5" xfId="42547"/>
    <cellStyle name="Percent 4 4 4 4" xfId="42548"/>
    <cellStyle name="Percent 4 4 4 5" xfId="42549"/>
    <cellStyle name="Percent 4 4 4 6" xfId="42550"/>
    <cellStyle name="Percent 4 4 4 6 2" xfId="42551"/>
    <cellStyle name="Percent 4 4 4 7" xfId="42552"/>
    <cellStyle name="Percent 4 4 4 8" xfId="42553"/>
    <cellStyle name="Percent 4 4 4 9" xfId="42554"/>
    <cellStyle name="Percent 4 4 5" xfId="42555"/>
    <cellStyle name="Percent 4 4 6" xfId="42556"/>
    <cellStyle name="Percent 4 4 7" xfId="42557"/>
    <cellStyle name="Percent 4 4 8" xfId="42558"/>
    <cellStyle name="Percent 4 4 9" xfId="42559"/>
    <cellStyle name="Percent 4 4 9 2" xfId="42560"/>
    <cellStyle name="Percent 4 4 9 2 2" xfId="42561"/>
    <cellStyle name="Percent 4 4 9 2 2 2" xfId="42562"/>
    <cellStyle name="Percent 4 4 9 2 3" xfId="42563"/>
    <cellStyle name="Percent 4 4 9 2 4" xfId="42564"/>
    <cellStyle name="Percent 4 4 9 2 5" xfId="42565"/>
    <cellStyle name="Percent 4 4 9 3" xfId="42566"/>
    <cellStyle name="Percent 4 4 9 3 2" xfId="42567"/>
    <cellStyle name="Percent 4 4 9 4" xfId="42568"/>
    <cellStyle name="Percent 4 4 9 5" xfId="42569"/>
    <cellStyle name="Percent 4 40" xfId="42570"/>
    <cellStyle name="Percent 4 41" xfId="42571"/>
    <cellStyle name="Percent 4 42" xfId="42572"/>
    <cellStyle name="Percent 4 43" xfId="42573"/>
    <cellStyle name="Percent 4 44" xfId="42574"/>
    <cellStyle name="Percent 4 45" xfId="42575"/>
    <cellStyle name="Percent 4 46" xfId="42576"/>
    <cellStyle name="Percent 4 47" xfId="42577"/>
    <cellStyle name="Percent 4 48" xfId="42578"/>
    <cellStyle name="Percent 4 49" xfId="42579"/>
    <cellStyle name="Percent 4 5" xfId="42580"/>
    <cellStyle name="Percent 4 5 10" xfId="42581"/>
    <cellStyle name="Percent 4 5 11" xfId="42582"/>
    <cellStyle name="Percent 4 5 12" xfId="42583"/>
    <cellStyle name="Percent 4 5 12 2" xfId="42584"/>
    <cellStyle name="Percent 4 5 13" xfId="42585"/>
    <cellStyle name="Percent 4 5 14" xfId="42586"/>
    <cellStyle name="Percent 4 5 15" xfId="42587"/>
    <cellStyle name="Percent 4 5 2" xfId="42588"/>
    <cellStyle name="Percent 4 5 2 2" xfId="42589"/>
    <cellStyle name="Percent 4 5 2 2 2" xfId="42590"/>
    <cellStyle name="Percent 4 5 2 2 2 2" xfId="42591"/>
    <cellStyle name="Percent 4 5 2 2 2 2 2" xfId="42592"/>
    <cellStyle name="Percent 4 5 2 2 2 2 2 2" xfId="42593"/>
    <cellStyle name="Percent 4 5 2 2 2 2 3" xfId="42594"/>
    <cellStyle name="Percent 4 5 2 2 2 2 4" xfId="42595"/>
    <cellStyle name="Percent 4 5 2 2 2 2 5" xfId="42596"/>
    <cellStyle name="Percent 4 5 2 2 2 3" xfId="42597"/>
    <cellStyle name="Percent 4 5 2 2 2 3 2" xfId="42598"/>
    <cellStyle name="Percent 4 5 2 2 2 4" xfId="42599"/>
    <cellStyle name="Percent 4 5 2 2 2 5" xfId="42600"/>
    <cellStyle name="Percent 4 5 2 2 3" xfId="42601"/>
    <cellStyle name="Percent 4 5 2 2 4" xfId="42602"/>
    <cellStyle name="Percent 4 5 2 2 5" xfId="42603"/>
    <cellStyle name="Percent 4 5 2 2 6" xfId="42604"/>
    <cellStyle name="Percent 4 5 2 2 6 2" xfId="42605"/>
    <cellStyle name="Percent 4 5 2 2 7" xfId="42606"/>
    <cellStyle name="Percent 4 5 2 2 8" xfId="42607"/>
    <cellStyle name="Percent 4 5 2 2 9" xfId="42608"/>
    <cellStyle name="Percent 4 5 2 3" xfId="42609"/>
    <cellStyle name="Percent 4 5 2 3 2" xfId="42610"/>
    <cellStyle name="Percent 4 5 2 3 2 2" xfId="42611"/>
    <cellStyle name="Percent 4 5 2 3 2 2 2" xfId="42612"/>
    <cellStyle name="Percent 4 5 2 3 2 3" xfId="42613"/>
    <cellStyle name="Percent 4 5 2 3 2 4" xfId="42614"/>
    <cellStyle name="Percent 4 5 2 3 2 5" xfId="42615"/>
    <cellStyle name="Percent 4 5 2 3 3" xfId="42616"/>
    <cellStyle name="Percent 4 5 2 3 3 2" xfId="42617"/>
    <cellStyle name="Percent 4 5 2 3 4" xfId="42618"/>
    <cellStyle name="Percent 4 5 2 3 5" xfId="42619"/>
    <cellStyle name="Percent 4 5 2 4" xfId="42620"/>
    <cellStyle name="Percent 4 5 2 5" xfId="42621"/>
    <cellStyle name="Percent 4 5 2 6" xfId="42622"/>
    <cellStyle name="Percent 4 5 2 6 2" xfId="42623"/>
    <cellStyle name="Percent 4 5 2 7" xfId="42624"/>
    <cellStyle name="Percent 4 5 2 8" xfId="42625"/>
    <cellStyle name="Percent 4 5 2 9" xfId="42626"/>
    <cellStyle name="Percent 4 5 3" xfId="42627"/>
    <cellStyle name="Percent 4 5 4" xfId="42628"/>
    <cellStyle name="Percent 4 5 5" xfId="42629"/>
    <cellStyle name="Percent 4 5 6" xfId="42630"/>
    <cellStyle name="Percent 4 5 7" xfId="42631"/>
    <cellStyle name="Percent 4 5 8" xfId="42632"/>
    <cellStyle name="Percent 4 5 8 2" xfId="42633"/>
    <cellStyle name="Percent 4 5 8 2 2" xfId="42634"/>
    <cellStyle name="Percent 4 5 8 2 2 2" xfId="42635"/>
    <cellStyle name="Percent 4 5 8 2 3" xfId="42636"/>
    <cellStyle name="Percent 4 5 8 2 4" xfId="42637"/>
    <cellStyle name="Percent 4 5 8 2 5" xfId="42638"/>
    <cellStyle name="Percent 4 5 8 3" xfId="42639"/>
    <cellStyle name="Percent 4 5 8 3 2" xfId="42640"/>
    <cellStyle name="Percent 4 5 8 4" xfId="42641"/>
    <cellStyle name="Percent 4 5 8 5" xfId="42642"/>
    <cellStyle name="Percent 4 5 9" xfId="42643"/>
    <cellStyle name="Percent 4 50" xfId="42644"/>
    <cellStyle name="Percent 4 51" xfId="42645"/>
    <cellStyle name="Percent 4 52" xfId="42646"/>
    <cellStyle name="Percent 4 53" xfId="42647"/>
    <cellStyle name="Percent 4 53 2" xfId="42648"/>
    <cellStyle name="Percent 4 54" xfId="42649"/>
    <cellStyle name="Percent 4 55" xfId="42650"/>
    <cellStyle name="Percent 4 56" xfId="42651"/>
    <cellStyle name="Percent 4 57" xfId="436"/>
    <cellStyle name="Percent 4 6" xfId="42652"/>
    <cellStyle name="Percent 4 7" xfId="42653"/>
    <cellStyle name="Percent 4 7 2" xfId="42654"/>
    <cellStyle name="Percent 4 7 2 2" xfId="42655"/>
    <cellStyle name="Percent 4 7 2 2 2" xfId="42656"/>
    <cellStyle name="Percent 4 7 2 2 2 2" xfId="42657"/>
    <cellStyle name="Percent 4 7 2 2 2 2 2" xfId="42658"/>
    <cellStyle name="Percent 4 7 2 2 2 3" xfId="42659"/>
    <cellStyle name="Percent 4 7 2 2 2 4" xfId="42660"/>
    <cellStyle name="Percent 4 7 2 2 2 5" xfId="42661"/>
    <cellStyle name="Percent 4 7 2 2 3" xfId="42662"/>
    <cellStyle name="Percent 4 7 2 2 3 2" xfId="42663"/>
    <cellStyle name="Percent 4 7 2 2 4" xfId="42664"/>
    <cellStyle name="Percent 4 7 2 2 5" xfId="42665"/>
    <cellStyle name="Percent 4 7 2 3" xfId="42666"/>
    <cellStyle name="Percent 4 7 2 4" xfId="42667"/>
    <cellStyle name="Percent 4 7 2 5" xfId="42668"/>
    <cellStyle name="Percent 4 7 2 6" xfId="42669"/>
    <cellStyle name="Percent 4 7 2 6 2" xfId="42670"/>
    <cellStyle name="Percent 4 7 2 7" xfId="42671"/>
    <cellStyle name="Percent 4 7 2 8" xfId="42672"/>
    <cellStyle name="Percent 4 7 2 9" xfId="42673"/>
    <cellStyle name="Percent 4 7 3" xfId="42674"/>
    <cellStyle name="Percent 4 7 3 2" xfId="42675"/>
    <cellStyle name="Percent 4 7 3 2 2" xfId="42676"/>
    <cellStyle name="Percent 4 7 3 2 2 2" xfId="42677"/>
    <cellStyle name="Percent 4 7 3 2 3" xfId="42678"/>
    <cellStyle name="Percent 4 7 3 2 4" xfId="42679"/>
    <cellStyle name="Percent 4 7 3 2 5" xfId="42680"/>
    <cellStyle name="Percent 4 7 3 3" xfId="42681"/>
    <cellStyle name="Percent 4 7 3 3 2" xfId="42682"/>
    <cellStyle name="Percent 4 7 3 4" xfId="42683"/>
    <cellStyle name="Percent 4 7 3 5" xfId="42684"/>
    <cellStyle name="Percent 4 7 4" xfId="42685"/>
    <cellStyle name="Percent 4 7 5" xfId="42686"/>
    <cellStyle name="Percent 4 7 6" xfId="42687"/>
    <cellStyle name="Percent 4 7 6 2" xfId="42688"/>
    <cellStyle name="Percent 4 7 7" xfId="42689"/>
    <cellStyle name="Percent 4 7 8" xfId="42690"/>
    <cellStyle name="Percent 4 7 9" xfId="42691"/>
    <cellStyle name="Percent 4 8" xfId="42692"/>
    <cellStyle name="Percent 4 8 2" xfId="42693"/>
    <cellStyle name="Percent 4 8 3" xfId="42694"/>
    <cellStyle name="Percent 4 9" xfId="42695"/>
    <cellStyle name="Percent 4 9 2" xfId="42696"/>
    <cellStyle name="Percent 4 9 3" xfId="42697"/>
    <cellStyle name="Percent 44" xfId="42698"/>
    <cellStyle name="Percent 44 2" xfId="42699"/>
    <cellStyle name="Percent 44 3" xfId="42700"/>
    <cellStyle name="Percent 45" xfId="42701"/>
    <cellStyle name="Percent 45 2" xfId="42702"/>
    <cellStyle name="Percent 45 3" xfId="42703"/>
    <cellStyle name="Percent 5" xfId="350"/>
    <cellStyle name="Percent 5 10" xfId="42705"/>
    <cellStyle name="Percent 5 11" xfId="42706"/>
    <cellStyle name="Percent 5 12" xfId="42707"/>
    <cellStyle name="Percent 5 13" xfId="42708"/>
    <cellStyle name="Percent 5 14" xfId="42709"/>
    <cellStyle name="Percent 5 15" xfId="42710"/>
    <cellStyle name="Percent 5 16" xfId="42711"/>
    <cellStyle name="Percent 5 17" xfId="42712"/>
    <cellStyle name="Percent 5 18" xfId="42713"/>
    <cellStyle name="Percent 5 19" xfId="42714"/>
    <cellStyle name="Percent 5 2" xfId="351"/>
    <cellStyle name="Percent 5 2 2" xfId="42715"/>
    <cellStyle name="Percent 5 2 3" xfId="42716"/>
    <cellStyle name="Percent 5 2 4" xfId="42717"/>
    <cellStyle name="Percent 5 20" xfId="42718"/>
    <cellStyle name="Percent 5 21" xfId="42719"/>
    <cellStyle name="Percent 5 22" xfId="42720"/>
    <cellStyle name="Percent 5 23" xfId="42721"/>
    <cellStyle name="Percent 5 24" xfId="42722"/>
    <cellStyle name="Percent 5 25" xfId="42723"/>
    <cellStyle name="Percent 5 26" xfId="42724"/>
    <cellStyle name="Percent 5 27" xfId="42725"/>
    <cellStyle name="Percent 5 28" xfId="42726"/>
    <cellStyle name="Percent 5 29" xfId="42727"/>
    <cellStyle name="Percent 5 3" xfId="42728"/>
    <cellStyle name="Percent 5 30" xfId="42729"/>
    <cellStyle name="Percent 5 31" xfId="42730"/>
    <cellStyle name="Percent 5 32" xfId="42731"/>
    <cellStyle name="Percent 5 33" xfId="42732"/>
    <cellStyle name="Percent 5 34" xfId="42733"/>
    <cellStyle name="Percent 5 35" xfId="42734"/>
    <cellStyle name="Percent 5 36" xfId="42735"/>
    <cellStyle name="Percent 5 37" xfId="42736"/>
    <cellStyle name="Percent 5 38" xfId="42737"/>
    <cellStyle name="Percent 5 39" xfId="42738"/>
    <cellStyle name="Percent 5 4" xfId="42739"/>
    <cellStyle name="Percent 5 40" xfId="42740"/>
    <cellStyle name="Percent 5 41" xfId="42741"/>
    <cellStyle name="Percent 5 42" xfId="42742"/>
    <cellStyle name="Percent 5 43" xfId="42743"/>
    <cellStyle name="Percent 5 44" xfId="42744"/>
    <cellStyle name="Percent 5 45" xfId="42745"/>
    <cellStyle name="Percent 5 46" xfId="42746"/>
    <cellStyle name="Percent 5 47" xfId="42747"/>
    <cellStyle name="Percent 5 48" xfId="42748"/>
    <cellStyle name="Percent 5 49" xfId="42704"/>
    <cellStyle name="Percent 5 5" xfId="42749"/>
    <cellStyle name="Percent 5 6" xfId="42750"/>
    <cellStyle name="Percent 5 7" xfId="42751"/>
    <cellStyle name="Percent 5 8" xfId="42752"/>
    <cellStyle name="Percent 5 9" xfId="42753"/>
    <cellStyle name="Percent 57" xfId="42754"/>
    <cellStyle name="Percent 57 2" xfId="42755"/>
    <cellStyle name="Percent 57 3" xfId="42756"/>
    <cellStyle name="Percent 6" xfId="352"/>
    <cellStyle name="Percent 6 2" xfId="353"/>
    <cellStyle name="Percent 6 2 2" xfId="42757"/>
    <cellStyle name="Percent 6 3" xfId="42758"/>
    <cellStyle name="Percent 7" xfId="354"/>
    <cellStyle name="Percent 7 2" xfId="355"/>
    <cellStyle name="Percent 7 2 2" xfId="42759"/>
    <cellStyle name="Percent 7 3" xfId="42760"/>
    <cellStyle name="Percent 7 3 2" xfId="42761"/>
    <cellStyle name="Percent 7 4" xfId="42762"/>
    <cellStyle name="Percent 7 4 2" xfId="42763"/>
    <cellStyle name="Percent 7 5" xfId="42764"/>
    <cellStyle name="Percent 8" xfId="340"/>
    <cellStyle name="Percent 8 2" xfId="42766"/>
    <cellStyle name="Percent 8 2 2" xfId="42767"/>
    <cellStyle name="Percent 8 3" xfId="42768"/>
    <cellStyle name="Percent 8 3 2" xfId="42769"/>
    <cellStyle name="Percent 8 4" xfId="42770"/>
    <cellStyle name="Percent 8 4 2" xfId="42771"/>
    <cellStyle name="Percent 8 5" xfId="42772"/>
    <cellStyle name="Percent 8 5 2" xfId="42773"/>
    <cellStyle name="Percent 8 6" xfId="42774"/>
    <cellStyle name="Percent 8 7" xfId="42765"/>
    <cellStyle name="Percent 9" xfId="42775"/>
    <cellStyle name="Percent 9 2" xfId="42776"/>
    <cellStyle name="Percent 9 2 2" xfId="42777"/>
    <cellStyle name="Percent 9 3" xfId="42778"/>
    <cellStyle name="Percent Hard" xfId="42779"/>
    <cellStyle name="Pourcentage 2" xfId="42780"/>
    <cellStyle name="RISKbigPercent" xfId="42781"/>
    <cellStyle name="RISKblandrEdge" xfId="42782"/>
    <cellStyle name="RISKblCorner" xfId="42783"/>
    <cellStyle name="RISKbottomEdge" xfId="42784"/>
    <cellStyle name="RISKbrCorner" xfId="42785"/>
    <cellStyle name="RISKdarkBoxed" xfId="42786"/>
    <cellStyle name="RISKdarkShade" xfId="42787"/>
    <cellStyle name="RISKdbottomEdge" xfId="42788"/>
    <cellStyle name="RISKdrightEdge" xfId="42789"/>
    <cellStyle name="RISKdurationTime" xfId="42790"/>
    <cellStyle name="RISKinNumber" xfId="42791"/>
    <cellStyle name="RISKinNumber 2" xfId="42792"/>
    <cellStyle name="RISKlandrEdge" xfId="42793"/>
    <cellStyle name="RISKleftEdge" xfId="42794"/>
    <cellStyle name="RISKlightBoxed" xfId="42795"/>
    <cellStyle name="RISKltandbEdge" xfId="42796"/>
    <cellStyle name="RISKnormBoxed" xfId="42797"/>
    <cellStyle name="RISKnormCenter" xfId="42798"/>
    <cellStyle name="RISKnormHeading" xfId="42799"/>
    <cellStyle name="RISKnormItal" xfId="42800"/>
    <cellStyle name="RISKnormLabel" xfId="42801"/>
    <cellStyle name="RISKnormShade" xfId="42802"/>
    <cellStyle name="RISKnormTitle" xfId="42803"/>
    <cellStyle name="RISKoutNumber" xfId="42804"/>
    <cellStyle name="RISKoutNumber 2" xfId="42805"/>
    <cellStyle name="RISKrightEdge" xfId="42806"/>
    <cellStyle name="RISKrtandbEdge" xfId="42807"/>
    <cellStyle name="RISKssTime" xfId="42808"/>
    <cellStyle name="RISKtandbEdge" xfId="42809"/>
    <cellStyle name="RISKtlandrEdge" xfId="42810"/>
    <cellStyle name="RISKtlCorner" xfId="42811"/>
    <cellStyle name="RISKtopEdge" xfId="42812"/>
    <cellStyle name="RISKtrCorner" xfId="42813"/>
    <cellStyle name="Satisfaisant 10" xfId="42814"/>
    <cellStyle name="Satisfaisant 11" xfId="42815"/>
    <cellStyle name="Satisfaisant 12" xfId="42816"/>
    <cellStyle name="Satisfaisant 13" xfId="42817"/>
    <cellStyle name="Satisfaisant 14" xfId="42818"/>
    <cellStyle name="Satisfaisant 15" xfId="42819"/>
    <cellStyle name="Satisfaisant 16" xfId="42820"/>
    <cellStyle name="Satisfaisant 17" xfId="42821"/>
    <cellStyle name="Satisfaisant 18" xfId="42822"/>
    <cellStyle name="Satisfaisant 19" xfId="42823"/>
    <cellStyle name="Satisfaisant 2" xfId="42824"/>
    <cellStyle name="Satisfaisant 20" xfId="42825"/>
    <cellStyle name="Satisfaisant 21" xfId="42826"/>
    <cellStyle name="Satisfaisant 22" xfId="42827"/>
    <cellStyle name="Satisfaisant 23" xfId="42828"/>
    <cellStyle name="Satisfaisant 24" xfId="42829"/>
    <cellStyle name="Satisfaisant 25" xfId="42830"/>
    <cellStyle name="Satisfaisant 26" xfId="42831"/>
    <cellStyle name="Satisfaisant 3" xfId="42832"/>
    <cellStyle name="Satisfaisant 4" xfId="42833"/>
    <cellStyle name="Satisfaisant 5" xfId="42834"/>
    <cellStyle name="Satisfaisant 6" xfId="42835"/>
    <cellStyle name="Satisfaisant 7" xfId="42836"/>
    <cellStyle name="Satisfaisant 8" xfId="42837"/>
    <cellStyle name="Satisfaisant 9" xfId="42838"/>
    <cellStyle name="Schlecht" xfId="42839"/>
    <cellStyle name="Shade" xfId="42840"/>
    <cellStyle name="Shaded" xfId="42841"/>
    <cellStyle name="Sheet Title" xfId="42842"/>
    <cellStyle name="Sortie 10" xfId="42843"/>
    <cellStyle name="Sortie 11" xfId="42844"/>
    <cellStyle name="Sortie 12" xfId="42845"/>
    <cellStyle name="Sortie 13" xfId="42846"/>
    <cellStyle name="Sortie 14" xfId="42847"/>
    <cellStyle name="Sortie 15" xfId="42848"/>
    <cellStyle name="Sortie 16" xfId="42849"/>
    <cellStyle name="Sortie 17" xfId="42850"/>
    <cellStyle name="Sortie 18" xfId="42851"/>
    <cellStyle name="Sortie 19" xfId="42852"/>
    <cellStyle name="Sortie 2" xfId="42853"/>
    <cellStyle name="Sortie 20" xfId="42854"/>
    <cellStyle name="Sortie 21" xfId="42855"/>
    <cellStyle name="Sortie 22" xfId="42856"/>
    <cellStyle name="Sortie 23" xfId="42857"/>
    <cellStyle name="Sortie 24" xfId="42858"/>
    <cellStyle name="Sortie 25" xfId="42859"/>
    <cellStyle name="Sortie 26" xfId="42860"/>
    <cellStyle name="Sortie 3" xfId="42861"/>
    <cellStyle name="Sortie 4" xfId="42862"/>
    <cellStyle name="Sortie 5" xfId="42863"/>
    <cellStyle name="Sortie 6" xfId="42864"/>
    <cellStyle name="Sortie 7" xfId="42865"/>
    <cellStyle name="Sortie 8" xfId="42866"/>
    <cellStyle name="Sortie 9" xfId="42867"/>
    <cellStyle name="Style 1" xfId="437"/>
    <cellStyle name="Style 1 2" xfId="43176"/>
    <cellStyle name="Style 1 3" xfId="42868"/>
    <cellStyle name="Style 23" xfId="42869"/>
    <cellStyle name="Switch" xfId="438"/>
    <cellStyle name="Table Col Head" xfId="42870"/>
    <cellStyle name="Table Sub Head" xfId="42871"/>
    <cellStyle name="Table Title" xfId="42872"/>
    <cellStyle name="Table Units" xfId="42873"/>
    <cellStyle name="Texte explicatif 10" xfId="42874"/>
    <cellStyle name="Texte explicatif 11" xfId="42875"/>
    <cellStyle name="Texte explicatif 12" xfId="42876"/>
    <cellStyle name="Texte explicatif 13" xfId="42877"/>
    <cellStyle name="Texte explicatif 14" xfId="42878"/>
    <cellStyle name="Texte explicatif 15" xfId="42879"/>
    <cellStyle name="Texte explicatif 16" xfId="42880"/>
    <cellStyle name="Texte explicatif 17" xfId="42881"/>
    <cellStyle name="Texte explicatif 18" xfId="42882"/>
    <cellStyle name="Texte explicatif 19" xfId="42883"/>
    <cellStyle name="Texte explicatif 2" xfId="42884"/>
    <cellStyle name="Texte explicatif 20" xfId="42885"/>
    <cellStyle name="Texte explicatif 21" xfId="42886"/>
    <cellStyle name="Texte explicatif 22" xfId="42887"/>
    <cellStyle name="Texte explicatif 23" xfId="42888"/>
    <cellStyle name="Texte explicatif 24" xfId="42889"/>
    <cellStyle name="Texte explicatif 25" xfId="42890"/>
    <cellStyle name="Texte explicatif 26" xfId="42891"/>
    <cellStyle name="Texte explicatif 3" xfId="42892"/>
    <cellStyle name="Texte explicatif 4" xfId="42893"/>
    <cellStyle name="Texte explicatif 5" xfId="42894"/>
    <cellStyle name="Texte explicatif 6" xfId="42895"/>
    <cellStyle name="Texte explicatif 7" xfId="42896"/>
    <cellStyle name="Texte explicatif 8" xfId="42897"/>
    <cellStyle name="Texte explicatif 9" xfId="42898"/>
    <cellStyle name="Title 10" xfId="42899"/>
    <cellStyle name="Title 11" xfId="42900"/>
    <cellStyle name="Title 12" xfId="42901"/>
    <cellStyle name="Title 13" xfId="42902"/>
    <cellStyle name="Title 14" xfId="42903"/>
    <cellStyle name="Title 15" xfId="42904"/>
    <cellStyle name="Title 16" xfId="42905"/>
    <cellStyle name="Title 17" xfId="42906"/>
    <cellStyle name="Title 18" xfId="42907"/>
    <cellStyle name="Title 19" xfId="42908"/>
    <cellStyle name="Title 2" xfId="439"/>
    <cellStyle name="Title 2 2" xfId="42909"/>
    <cellStyle name="Title 2 3" xfId="42910"/>
    <cellStyle name="Title 2 4" xfId="42911"/>
    <cellStyle name="Title 2 5" xfId="42912"/>
    <cellStyle name="Title 20" xfId="42913"/>
    <cellStyle name="Title 21" xfId="42914"/>
    <cellStyle name="Title 22" xfId="42915"/>
    <cellStyle name="Title 23" xfId="42916"/>
    <cellStyle name="Title 24" xfId="42917"/>
    <cellStyle name="Title 25" xfId="42918"/>
    <cellStyle name="Title 26" xfId="364"/>
    <cellStyle name="Title 3" xfId="42919"/>
    <cellStyle name="Title 4" xfId="42920"/>
    <cellStyle name="Title 5" xfId="42921"/>
    <cellStyle name="Title 6" xfId="42922"/>
    <cellStyle name="Title 7" xfId="42923"/>
    <cellStyle name="Title 8" xfId="42924"/>
    <cellStyle name="Title 9" xfId="42925"/>
    <cellStyle name="Titre 10" xfId="42926"/>
    <cellStyle name="Titre 11" xfId="42927"/>
    <cellStyle name="Titre 12" xfId="42928"/>
    <cellStyle name="Titre 13" xfId="42929"/>
    <cellStyle name="Titre 14" xfId="42930"/>
    <cellStyle name="Titre 15" xfId="42931"/>
    <cellStyle name="Titre 16" xfId="42932"/>
    <cellStyle name="Titre 17" xfId="42933"/>
    <cellStyle name="Titre 18" xfId="42934"/>
    <cellStyle name="Titre 19" xfId="42935"/>
    <cellStyle name="Titre 2" xfId="42936"/>
    <cellStyle name="Titre 20" xfId="42937"/>
    <cellStyle name="Titre 21" xfId="42938"/>
    <cellStyle name="Titre 22" xfId="42939"/>
    <cellStyle name="Titre 23" xfId="42940"/>
    <cellStyle name="Titre 24" xfId="42941"/>
    <cellStyle name="Titre 25" xfId="42942"/>
    <cellStyle name="Titre 26" xfId="42943"/>
    <cellStyle name="Titre 3" xfId="42944"/>
    <cellStyle name="Titre 4" xfId="42945"/>
    <cellStyle name="Titre 5" xfId="42946"/>
    <cellStyle name="Titre 6" xfId="42947"/>
    <cellStyle name="Titre 7" xfId="42948"/>
    <cellStyle name="Titre 8" xfId="42949"/>
    <cellStyle name="Titre 9" xfId="42950"/>
    <cellStyle name="Titre 1 10" xfId="42951"/>
    <cellStyle name="Titre 1 11" xfId="42952"/>
    <cellStyle name="Titre 1 12" xfId="42953"/>
    <cellStyle name="Titre 1 13" xfId="42954"/>
    <cellStyle name="Titre 1 14" xfId="42955"/>
    <cellStyle name="Titre 1 15" xfId="42956"/>
    <cellStyle name="Titre 1 16" xfId="42957"/>
    <cellStyle name="Titre 1 17" xfId="42958"/>
    <cellStyle name="Titre 1 18" xfId="42959"/>
    <cellStyle name="Titre 1 19" xfId="42960"/>
    <cellStyle name="Titre 1 2" xfId="42961"/>
    <cellStyle name="Titre 1 20" xfId="42962"/>
    <cellStyle name="Titre 1 21" xfId="42963"/>
    <cellStyle name="Titre 1 22" xfId="42964"/>
    <cellStyle name="Titre 1 23" xfId="42965"/>
    <cellStyle name="Titre 1 24" xfId="42966"/>
    <cellStyle name="Titre 1 25" xfId="42967"/>
    <cellStyle name="Titre 1 26" xfId="42968"/>
    <cellStyle name="Titre 1 3" xfId="42969"/>
    <cellStyle name="Titre 1 4" xfId="42970"/>
    <cellStyle name="Titre 1 5" xfId="42971"/>
    <cellStyle name="Titre 1 6" xfId="42972"/>
    <cellStyle name="Titre 1 7" xfId="42973"/>
    <cellStyle name="Titre 1 8" xfId="42974"/>
    <cellStyle name="Titre 1 9" xfId="42975"/>
    <cellStyle name="Titre 2 10" xfId="42976"/>
    <cellStyle name="Titre 2 11" xfId="42977"/>
    <cellStyle name="Titre 2 12" xfId="42978"/>
    <cellStyle name="Titre 2 13" xfId="42979"/>
    <cellStyle name="Titre 2 14" xfId="42980"/>
    <cellStyle name="Titre 2 15" xfId="42981"/>
    <cellStyle name="Titre 2 16" xfId="42982"/>
    <cellStyle name="Titre 2 17" xfId="42983"/>
    <cellStyle name="Titre 2 18" xfId="42984"/>
    <cellStyle name="Titre 2 19" xfId="42985"/>
    <cellStyle name="Titre 2 2" xfId="42986"/>
    <cellStyle name="Titre 2 20" xfId="42987"/>
    <cellStyle name="Titre 2 21" xfId="42988"/>
    <cellStyle name="Titre 2 22" xfId="42989"/>
    <cellStyle name="Titre 2 23" xfId="42990"/>
    <cellStyle name="Titre 2 24" xfId="42991"/>
    <cellStyle name="Titre 2 25" xfId="42992"/>
    <cellStyle name="Titre 2 26" xfId="42993"/>
    <cellStyle name="Titre 2 3" xfId="42994"/>
    <cellStyle name="Titre 2 4" xfId="42995"/>
    <cellStyle name="Titre 2 5" xfId="42996"/>
    <cellStyle name="Titre 2 6" xfId="42997"/>
    <cellStyle name="Titre 2 7" xfId="42998"/>
    <cellStyle name="Titre 2 8" xfId="42999"/>
    <cellStyle name="Titre 2 9" xfId="43000"/>
    <cellStyle name="Titre 3 10" xfId="43001"/>
    <cellStyle name="Titre 3 11" xfId="43002"/>
    <cellStyle name="Titre 3 12" xfId="43003"/>
    <cellStyle name="Titre 3 13" xfId="43004"/>
    <cellStyle name="Titre 3 14" xfId="43005"/>
    <cellStyle name="Titre 3 15" xfId="43006"/>
    <cellStyle name="Titre 3 16" xfId="43007"/>
    <cellStyle name="Titre 3 17" xfId="43008"/>
    <cellStyle name="Titre 3 18" xfId="43009"/>
    <cellStyle name="Titre 3 19" xfId="43010"/>
    <cellStyle name="Titre 3 2" xfId="43011"/>
    <cellStyle name="Titre 3 20" xfId="43012"/>
    <cellStyle name="Titre 3 21" xfId="43013"/>
    <cellStyle name="Titre 3 22" xfId="43014"/>
    <cellStyle name="Titre 3 23" xfId="43015"/>
    <cellStyle name="Titre 3 24" xfId="43016"/>
    <cellStyle name="Titre 3 25" xfId="43017"/>
    <cellStyle name="Titre 3 26" xfId="43018"/>
    <cellStyle name="Titre 3 3" xfId="43019"/>
    <cellStyle name="Titre 3 4" xfId="43020"/>
    <cellStyle name="Titre 3 5" xfId="43021"/>
    <cellStyle name="Titre 3 6" xfId="43022"/>
    <cellStyle name="Titre 3 7" xfId="43023"/>
    <cellStyle name="Titre 3 8" xfId="43024"/>
    <cellStyle name="Titre 3 9" xfId="43025"/>
    <cellStyle name="Titre 4 10" xfId="43026"/>
    <cellStyle name="Titre 4 11" xfId="43027"/>
    <cellStyle name="Titre 4 12" xfId="43028"/>
    <cellStyle name="Titre 4 13" xfId="43029"/>
    <cellStyle name="Titre 4 14" xfId="43030"/>
    <cellStyle name="Titre 4 15" xfId="43031"/>
    <cellStyle name="Titre 4 16" xfId="43032"/>
    <cellStyle name="Titre 4 17" xfId="43033"/>
    <cellStyle name="Titre 4 18" xfId="43034"/>
    <cellStyle name="Titre 4 19" xfId="43035"/>
    <cellStyle name="Titre 4 2" xfId="43036"/>
    <cellStyle name="Titre 4 20" xfId="43037"/>
    <cellStyle name="Titre 4 21" xfId="43038"/>
    <cellStyle name="Titre 4 22" xfId="43039"/>
    <cellStyle name="Titre 4 23" xfId="43040"/>
    <cellStyle name="Titre 4 24" xfId="43041"/>
    <cellStyle name="Titre 4 25" xfId="43042"/>
    <cellStyle name="Titre 4 26" xfId="43043"/>
    <cellStyle name="Titre 4 3" xfId="43044"/>
    <cellStyle name="Titre 4 4" xfId="43045"/>
    <cellStyle name="Titre 4 5" xfId="43046"/>
    <cellStyle name="Titre 4 6" xfId="43047"/>
    <cellStyle name="Titre 4 7" xfId="43048"/>
    <cellStyle name="Titre 4 8" xfId="43049"/>
    <cellStyle name="Titre 4 9" xfId="43050"/>
    <cellStyle name="Total" xfId="18" builtinId="25" customBuiltin="1"/>
    <cellStyle name="Total 10" xfId="43051"/>
    <cellStyle name="Total 11" xfId="43052"/>
    <cellStyle name="Total 12" xfId="43053"/>
    <cellStyle name="Total 13" xfId="43054"/>
    <cellStyle name="Total 14" xfId="43055"/>
    <cellStyle name="Total 15" xfId="43056"/>
    <cellStyle name="Total 16" xfId="43057"/>
    <cellStyle name="Total 17" xfId="43058"/>
    <cellStyle name="Total 18" xfId="43059"/>
    <cellStyle name="Total 19" xfId="43060"/>
    <cellStyle name="Total 2" xfId="440"/>
    <cellStyle name="Total 2 2" xfId="43061"/>
    <cellStyle name="Total 2 2 2" xfId="43062"/>
    <cellStyle name="Total 2 3" xfId="43063"/>
    <cellStyle name="Total 20" xfId="43064"/>
    <cellStyle name="Total 21" xfId="43065"/>
    <cellStyle name="Total 22" xfId="43066"/>
    <cellStyle name="Total 23" xfId="43067"/>
    <cellStyle name="Total 24" xfId="43068"/>
    <cellStyle name="Total 25" xfId="43069"/>
    <cellStyle name="Total 26" xfId="43070"/>
    <cellStyle name="Total 3" xfId="43071"/>
    <cellStyle name="Total 3 2" xfId="43072"/>
    <cellStyle name="Total 3 3" xfId="43073"/>
    <cellStyle name="Total 4" xfId="43074"/>
    <cellStyle name="Total 5" xfId="43075"/>
    <cellStyle name="Total 6" xfId="43076"/>
    <cellStyle name="Total 7" xfId="43077"/>
    <cellStyle name="Total 8" xfId="43078"/>
    <cellStyle name="Total 9" xfId="43079"/>
    <cellStyle name="Überschrift" xfId="43080"/>
    <cellStyle name="Überschrift 1" xfId="43081"/>
    <cellStyle name="Überschrift 2" xfId="43082"/>
    <cellStyle name="Überschrift 3" xfId="43083"/>
    <cellStyle name="Überschrift 3 2" xfId="43084"/>
    <cellStyle name="Überschrift 4" xfId="43085"/>
    <cellStyle name="Vérification 10" xfId="43086"/>
    <cellStyle name="Vérification 11" xfId="43087"/>
    <cellStyle name="Vérification 12" xfId="43088"/>
    <cellStyle name="Vérification 13" xfId="43089"/>
    <cellStyle name="Vérification 14" xfId="43090"/>
    <cellStyle name="Vérification 15" xfId="43091"/>
    <cellStyle name="Vérification 16" xfId="43092"/>
    <cellStyle name="Vérification 17" xfId="43093"/>
    <cellStyle name="Vérification 18" xfId="43094"/>
    <cellStyle name="Vérification 19" xfId="43095"/>
    <cellStyle name="Vérification 2" xfId="43096"/>
    <cellStyle name="Vérification 20" xfId="43097"/>
    <cellStyle name="Vérification 21" xfId="43098"/>
    <cellStyle name="Vérification 22" xfId="43099"/>
    <cellStyle name="Vérification 23" xfId="43100"/>
    <cellStyle name="Vérification 24" xfId="43101"/>
    <cellStyle name="Vérification 25" xfId="43102"/>
    <cellStyle name="Vérification 26" xfId="43103"/>
    <cellStyle name="Vérification 3" xfId="43104"/>
    <cellStyle name="Vérification 4" xfId="43105"/>
    <cellStyle name="Vérification 5" xfId="43106"/>
    <cellStyle name="Vérification 6" xfId="43107"/>
    <cellStyle name="Vérification 7" xfId="43108"/>
    <cellStyle name="Vérification 8" xfId="43109"/>
    <cellStyle name="Vérification 9" xfId="43110"/>
    <cellStyle name="Verknüpfte Zelle" xfId="43111"/>
    <cellStyle name="Warnender Text" xfId="43112"/>
    <cellStyle name="Warning Text" xfId="15" builtinId="11" customBuiltin="1"/>
    <cellStyle name="Warning Text 10" xfId="43113"/>
    <cellStyle name="Warning Text 11" xfId="43114"/>
    <cellStyle name="Warning Text 12" xfId="43115"/>
    <cellStyle name="Warning Text 13" xfId="43116"/>
    <cellStyle name="Warning Text 14" xfId="43117"/>
    <cellStyle name="Warning Text 15" xfId="43118"/>
    <cellStyle name="Warning Text 16" xfId="43119"/>
    <cellStyle name="Warning Text 17" xfId="43120"/>
    <cellStyle name="Warning Text 18" xfId="43121"/>
    <cellStyle name="Warning Text 19" xfId="43122"/>
    <cellStyle name="Warning Text 2" xfId="441"/>
    <cellStyle name="Warning Text 2 2" xfId="43124"/>
    <cellStyle name="Warning Text 2 3" xfId="43125"/>
    <cellStyle name="Warning Text 20" xfId="43126"/>
    <cellStyle name="Warning Text 21" xfId="43127"/>
    <cellStyle name="Warning Text 22" xfId="43128"/>
    <cellStyle name="Warning Text 23" xfId="43129"/>
    <cellStyle name="Warning Text 3" xfId="43130"/>
    <cellStyle name="Warning Text 4" xfId="43131"/>
    <cellStyle name="Warning Text 5" xfId="43132"/>
    <cellStyle name="Warning Text 6" xfId="43133"/>
    <cellStyle name="Warning Text 7" xfId="43134"/>
    <cellStyle name="Warning Text 8" xfId="43135"/>
    <cellStyle name="Warning Text 9" xfId="43136"/>
    <cellStyle name="Year" xfId="43137"/>
    <cellStyle name="Zelle überprüfen" xfId="43138"/>
    <cellStyle name="Гиперссылка" xfId="43139"/>
    <cellStyle name="Гиперссылка 2" xfId="43140"/>
    <cellStyle name="Обычный_2++" xfId="43141"/>
    <cellStyle name="표준_ENERGY CONSUMP" xfId="43142"/>
    <cellStyle name="常规 2" xfId="43143"/>
    <cellStyle name="常规_海外市场服务网站资料操作BOM" xfId="43144"/>
  </cellStyles>
  <dxfs count="11">
    <dxf>
      <fill>
        <patternFill patternType="solid">
          <fgColor rgb="FFDDEBF7"/>
          <bgColor rgb="FFDDEBF7"/>
        </patternFill>
      </fill>
      <border>
        <bottom style="thin">
          <color rgb="FF9BC2E6"/>
        </bottom>
      </border>
    </dxf>
    <dxf>
      <fill>
        <patternFill patternType="solid">
          <fgColor rgb="FFDDEBF7"/>
          <bgColor rgb="FFDDEBF7"/>
        </patternFill>
      </fill>
      <border>
        <bottom style="thin">
          <color rgb="FF9BC2E6"/>
        </bottom>
      </border>
    </dxf>
    <dxf>
      <font>
        <b/>
        <color rgb="FF000000"/>
      </font>
    </dxf>
    <dxf>
      <font>
        <b/>
        <color rgb="FF000000"/>
      </font>
      <border>
        <bottom style="thin">
          <color rgb="FF9BC2E6"/>
        </bottom>
      </border>
    </dxf>
    <dxf>
      <font>
        <b/>
        <color rgb="FF000000"/>
      </font>
    </dxf>
    <dxf>
      <font>
        <b/>
        <color rgb="FF000000"/>
      </font>
      <border>
        <top style="thin">
          <color rgb="FF5B9BD5"/>
        </top>
        <bottom style="thin">
          <color rgb="FF5B9BD5"/>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DEBF7"/>
          <bgColor rgb="FFDDEBF7"/>
        </patternFill>
      </fill>
      <border>
        <top style="thin">
          <color rgb="FF9BC2E6"/>
        </top>
      </border>
    </dxf>
    <dxf>
      <font>
        <b/>
        <color rgb="FF000000"/>
      </font>
      <fill>
        <patternFill patternType="solid">
          <fgColor rgb="FFDDEBF7"/>
          <bgColor rgb="FFDDEBF7"/>
        </patternFill>
      </fill>
      <border>
        <bottom style="thin">
          <color rgb="FF9BC2E6"/>
        </bottom>
      </border>
    </dxf>
  </dxfs>
  <tableStyles count="3" defaultTableStyle="TableStyleMedium2" defaultPivotStyle="PivotStyleLight16">
    <tableStyle name="IESO Standard" pivot="0" count="0"/>
    <tableStyle name="New IESO Standard" pivot="0" count="0"/>
    <tableStyle name="PivotStyleLight16 2" table="0" count="11">
      <tableStyleElement type="headerRow" dxfId="10"/>
      <tableStyleElement type="totalRow" dxfId="9"/>
      <tableStyleElement type="firstRowStripe" dxfId="8"/>
      <tableStyleElement type="firstColumnStripe" dxfId="7"/>
      <tableStyleElement type="firstSubtotalColumn"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99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2: Lifetime</a:t>
            </a:r>
            <a:r>
              <a:rPr lang="en-CA" baseline="0"/>
              <a:t> greenhouse gas emissions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Graphs!$C$8</c:f>
              <c:strCache>
                <c:ptCount val="1"/>
                <c:pt idx="0">
                  <c:v>space heating</c:v>
                </c:pt>
              </c:strCache>
            </c:strRef>
          </c:tx>
          <c:spPr>
            <a:solidFill>
              <a:schemeClr val="accent1"/>
            </a:solidFill>
            <a:ln>
              <a:noFill/>
            </a:ln>
            <a:effectLst/>
          </c:spPr>
          <c:invertIfNegative val="0"/>
          <c:cat>
            <c:strRef>
              <c:f>Graphs!$D$7:$G$7</c:f>
              <c:strCache>
                <c:ptCount val="4"/>
                <c:pt idx="0">
                  <c:v>gas current grid</c:v>
                </c:pt>
                <c:pt idx="1">
                  <c:v>heat pump current grid</c:v>
                </c:pt>
                <c:pt idx="2">
                  <c:v>gas zero carbon grid</c:v>
                </c:pt>
                <c:pt idx="3">
                  <c:v>heat pump zero carbon grid</c:v>
                </c:pt>
              </c:strCache>
            </c:strRef>
          </c:cat>
          <c:val>
            <c:numRef>
              <c:f>Graphs!$D$8:$G$8</c:f>
              <c:numCache>
                <c:formatCode>0</c:formatCode>
                <c:ptCount val="4"/>
                <c:pt idx="0">
                  <c:v>58.522770083102493</c:v>
                </c:pt>
                <c:pt idx="1">
                  <c:v>38.866847912265143</c:v>
                </c:pt>
                <c:pt idx="2">
                  <c:v>58.522770083102493</c:v>
                </c:pt>
                <c:pt idx="3">
                  <c:v>0</c:v>
                </c:pt>
              </c:numCache>
            </c:numRef>
          </c:val>
          <c:extLst>
            <c:ext xmlns:c16="http://schemas.microsoft.com/office/drawing/2014/chart" uri="{C3380CC4-5D6E-409C-BE32-E72D297353CC}">
              <c16:uniqueId val="{00000000-2DB4-4CC3-B7C8-8E983DCA5914}"/>
            </c:ext>
          </c:extLst>
        </c:ser>
        <c:ser>
          <c:idx val="1"/>
          <c:order val="1"/>
          <c:tx>
            <c:strRef>
              <c:f>Graphs!$C$9</c:f>
              <c:strCache>
                <c:ptCount val="1"/>
                <c:pt idx="0">
                  <c:v>space cooling</c:v>
                </c:pt>
              </c:strCache>
            </c:strRef>
          </c:tx>
          <c:spPr>
            <a:solidFill>
              <a:schemeClr val="accent2"/>
            </a:solidFill>
            <a:ln>
              <a:noFill/>
            </a:ln>
            <a:effectLst/>
          </c:spPr>
          <c:invertIfNegative val="0"/>
          <c:cat>
            <c:strRef>
              <c:f>Graphs!$D$7:$G$7</c:f>
              <c:strCache>
                <c:ptCount val="4"/>
                <c:pt idx="0">
                  <c:v>gas current grid</c:v>
                </c:pt>
                <c:pt idx="1">
                  <c:v>heat pump current grid</c:v>
                </c:pt>
                <c:pt idx="2">
                  <c:v>gas zero carbon grid</c:v>
                </c:pt>
                <c:pt idx="3">
                  <c:v>heat pump zero carbon grid</c:v>
                </c:pt>
              </c:strCache>
            </c:strRef>
          </c:cat>
          <c:val>
            <c:numRef>
              <c:f>Graphs!$D$9:$G$9</c:f>
              <c:numCache>
                <c:formatCode>0</c:formatCode>
                <c:ptCount val="4"/>
                <c:pt idx="0">
                  <c:v>8.8893312059831402</c:v>
                </c:pt>
                <c:pt idx="1">
                  <c:v>7.2615650211485319</c:v>
                </c:pt>
                <c:pt idx="2">
                  <c:v>0</c:v>
                </c:pt>
                <c:pt idx="3">
                  <c:v>0</c:v>
                </c:pt>
              </c:numCache>
            </c:numRef>
          </c:val>
          <c:extLst>
            <c:ext xmlns:c16="http://schemas.microsoft.com/office/drawing/2014/chart" uri="{C3380CC4-5D6E-409C-BE32-E72D297353CC}">
              <c16:uniqueId val="{00000001-2DB4-4CC3-B7C8-8E983DCA5914}"/>
            </c:ext>
          </c:extLst>
        </c:ser>
        <c:ser>
          <c:idx val="2"/>
          <c:order val="2"/>
          <c:tx>
            <c:strRef>
              <c:f>Graphs!$C$10</c:f>
              <c:strCache>
                <c:ptCount val="1"/>
                <c:pt idx="0">
                  <c:v>water heating</c:v>
                </c:pt>
              </c:strCache>
            </c:strRef>
          </c:tx>
          <c:spPr>
            <a:solidFill>
              <a:schemeClr val="accent3"/>
            </a:solidFill>
            <a:ln>
              <a:noFill/>
            </a:ln>
            <a:effectLst/>
          </c:spPr>
          <c:invertIfNegative val="0"/>
          <c:cat>
            <c:strRef>
              <c:f>Graphs!$D$7:$G$7</c:f>
              <c:strCache>
                <c:ptCount val="4"/>
                <c:pt idx="0">
                  <c:v>gas current grid</c:v>
                </c:pt>
                <c:pt idx="1">
                  <c:v>heat pump current grid</c:v>
                </c:pt>
                <c:pt idx="2">
                  <c:v>gas zero carbon grid</c:v>
                </c:pt>
                <c:pt idx="3">
                  <c:v>heat pump zero carbon grid</c:v>
                </c:pt>
              </c:strCache>
            </c:strRef>
          </c:cat>
          <c:val>
            <c:numRef>
              <c:f>Graphs!$D$10:$G$10</c:f>
              <c:numCache>
                <c:formatCode>0</c:formatCode>
                <c:ptCount val="4"/>
                <c:pt idx="0">
                  <c:v>11.901963864886095</c:v>
                </c:pt>
                <c:pt idx="1">
                  <c:v>4.9243960835867213</c:v>
                </c:pt>
                <c:pt idx="2">
                  <c:v>11.901963864886095</c:v>
                </c:pt>
                <c:pt idx="3">
                  <c:v>0</c:v>
                </c:pt>
              </c:numCache>
            </c:numRef>
          </c:val>
          <c:extLst>
            <c:ext xmlns:c16="http://schemas.microsoft.com/office/drawing/2014/chart" uri="{C3380CC4-5D6E-409C-BE32-E72D297353CC}">
              <c16:uniqueId val="{00000002-2DB4-4CC3-B7C8-8E983DCA5914}"/>
            </c:ext>
          </c:extLst>
        </c:ser>
        <c:dLbls>
          <c:showLegendKey val="0"/>
          <c:showVal val="0"/>
          <c:showCatName val="0"/>
          <c:showSerName val="0"/>
          <c:showPercent val="0"/>
          <c:showBubbleSize val="0"/>
        </c:dLbls>
        <c:gapWidth val="150"/>
        <c:overlap val="100"/>
        <c:axId val="455192272"/>
        <c:axId val="455191944"/>
      </c:barChart>
      <c:catAx>
        <c:axId val="455192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5191944"/>
        <c:crosses val="autoZero"/>
        <c:auto val="1"/>
        <c:lblAlgn val="ctr"/>
        <c:lblOffset val="100"/>
        <c:noMultiLvlLbl val="0"/>
      </c:catAx>
      <c:valAx>
        <c:axId val="4551919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tonnes</a:t>
                </a:r>
                <a:r>
                  <a:rPr lang="en-CA" baseline="0"/>
                  <a:t> CO2</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51922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Figure 1: Lifetime costs for a Toronto home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Graphs!$C$18</c:f>
              <c:strCache>
                <c:ptCount val="1"/>
                <c:pt idx="0">
                  <c:v>upfront cost</c:v>
                </c:pt>
              </c:strCache>
            </c:strRef>
          </c:tx>
          <c:spPr>
            <a:solidFill>
              <a:schemeClr val="accent1"/>
            </a:solidFill>
            <a:ln>
              <a:noFill/>
            </a:ln>
            <a:effectLst/>
          </c:spPr>
          <c:invertIfNegative val="0"/>
          <c:cat>
            <c:strRef>
              <c:f>Graphs!$D$17:$E$17</c:f>
              <c:strCache>
                <c:ptCount val="2"/>
                <c:pt idx="0">
                  <c:v>gas space and water heating plus AC</c:v>
                </c:pt>
                <c:pt idx="1">
                  <c:v>ASHP and HPWH</c:v>
                </c:pt>
              </c:strCache>
            </c:strRef>
          </c:cat>
          <c:val>
            <c:numRef>
              <c:f>Graphs!$D$18:$E$18</c:f>
              <c:numCache>
                <c:formatCode>_("$"* #,##0.00_);_("$"* \(#,##0.00\);_("$"* "-"??_);_(@_)</c:formatCode>
                <c:ptCount val="2"/>
                <c:pt idx="0">
                  <c:v>12000</c:v>
                </c:pt>
                <c:pt idx="1">
                  <c:v>19750</c:v>
                </c:pt>
              </c:numCache>
            </c:numRef>
          </c:val>
          <c:extLst>
            <c:ext xmlns:c16="http://schemas.microsoft.com/office/drawing/2014/chart" uri="{C3380CC4-5D6E-409C-BE32-E72D297353CC}">
              <c16:uniqueId val="{00000000-BE2D-4FE8-934F-9AE7FA94A5DC}"/>
            </c:ext>
          </c:extLst>
        </c:ser>
        <c:ser>
          <c:idx val="1"/>
          <c:order val="1"/>
          <c:tx>
            <c:strRef>
              <c:f>Graphs!$C$19</c:f>
              <c:strCache>
                <c:ptCount val="1"/>
                <c:pt idx="0">
                  <c:v>15-year heating cost</c:v>
                </c:pt>
              </c:strCache>
            </c:strRef>
          </c:tx>
          <c:spPr>
            <a:solidFill>
              <a:schemeClr val="accent2"/>
            </a:solidFill>
            <a:ln>
              <a:noFill/>
            </a:ln>
            <a:effectLst/>
          </c:spPr>
          <c:invertIfNegative val="0"/>
          <c:cat>
            <c:strRef>
              <c:f>Graphs!$D$17:$E$17</c:f>
              <c:strCache>
                <c:ptCount val="2"/>
                <c:pt idx="0">
                  <c:v>gas space and water heating plus AC</c:v>
                </c:pt>
                <c:pt idx="1">
                  <c:v>ASHP and HPWH</c:v>
                </c:pt>
              </c:strCache>
            </c:strRef>
          </c:cat>
          <c:val>
            <c:numRef>
              <c:f>Graphs!$D$19:$E$19</c:f>
              <c:numCache>
                <c:formatCode>_("$"* #,##0.00_);_("$"* \(#,##0.00\);_("$"* "-"??_);_(@_)</c:formatCode>
                <c:ptCount val="2"/>
                <c:pt idx="0">
                  <c:v>23753.111431306195</c:v>
                </c:pt>
                <c:pt idx="1">
                  <c:v>13839.361694421299</c:v>
                </c:pt>
              </c:numCache>
            </c:numRef>
          </c:val>
          <c:extLst>
            <c:ext xmlns:c16="http://schemas.microsoft.com/office/drawing/2014/chart" uri="{C3380CC4-5D6E-409C-BE32-E72D297353CC}">
              <c16:uniqueId val="{00000001-BE2D-4FE8-934F-9AE7FA94A5DC}"/>
            </c:ext>
          </c:extLst>
        </c:ser>
        <c:ser>
          <c:idx val="2"/>
          <c:order val="2"/>
          <c:tx>
            <c:strRef>
              <c:f>Graphs!$C$20</c:f>
              <c:strCache>
                <c:ptCount val="1"/>
                <c:pt idx="0">
                  <c:v>15-year cooling cost</c:v>
                </c:pt>
              </c:strCache>
            </c:strRef>
          </c:tx>
          <c:spPr>
            <a:solidFill>
              <a:schemeClr val="accent3"/>
            </a:solidFill>
            <a:ln>
              <a:noFill/>
            </a:ln>
            <a:effectLst/>
          </c:spPr>
          <c:invertIfNegative val="0"/>
          <c:cat>
            <c:strRef>
              <c:f>Graphs!$D$17:$E$17</c:f>
              <c:strCache>
                <c:ptCount val="2"/>
                <c:pt idx="0">
                  <c:v>gas space and water heating plus AC</c:v>
                </c:pt>
                <c:pt idx="1">
                  <c:v>ASHP and HPWH</c:v>
                </c:pt>
              </c:strCache>
            </c:strRef>
          </c:cat>
          <c:val>
            <c:numRef>
              <c:f>Graphs!$D$20:$E$20</c:f>
              <c:numCache>
                <c:formatCode>_("$"* #,##0.00_);_("$"* \(#,##0.00\);_("$"* "-"??_);_(@_)</c:formatCode>
                <c:ptCount val="2"/>
                <c:pt idx="0">
                  <c:v>3165.2340333542952</c:v>
                </c:pt>
                <c:pt idx="1">
                  <c:v>2585.6335204254992</c:v>
                </c:pt>
              </c:numCache>
            </c:numRef>
          </c:val>
          <c:extLst>
            <c:ext xmlns:c16="http://schemas.microsoft.com/office/drawing/2014/chart" uri="{C3380CC4-5D6E-409C-BE32-E72D297353CC}">
              <c16:uniqueId val="{00000002-BE2D-4FE8-934F-9AE7FA94A5DC}"/>
            </c:ext>
          </c:extLst>
        </c:ser>
        <c:ser>
          <c:idx val="3"/>
          <c:order val="3"/>
          <c:tx>
            <c:strRef>
              <c:f>Graphs!$C$21</c:f>
              <c:strCache>
                <c:ptCount val="1"/>
                <c:pt idx="0">
                  <c:v>15-year water heating cost (incl heating penalty)</c:v>
                </c:pt>
              </c:strCache>
            </c:strRef>
          </c:tx>
          <c:spPr>
            <a:solidFill>
              <a:schemeClr val="accent4"/>
            </a:solidFill>
            <a:ln>
              <a:noFill/>
            </a:ln>
            <a:effectLst/>
          </c:spPr>
          <c:invertIfNegative val="0"/>
          <c:cat>
            <c:strRef>
              <c:f>Graphs!$D$17:$E$17</c:f>
              <c:strCache>
                <c:ptCount val="2"/>
                <c:pt idx="0">
                  <c:v>gas space and water heating plus AC</c:v>
                </c:pt>
                <c:pt idx="1">
                  <c:v>ASHP and HPWH</c:v>
                </c:pt>
              </c:strCache>
            </c:strRef>
          </c:cat>
          <c:val>
            <c:numRef>
              <c:f>Graphs!$D$21:$E$21</c:f>
              <c:numCache>
                <c:formatCode>_("$"* #,##0.00_);_("$"* \(#,##0.00\);_("$"* "-"??_);_(@_)</c:formatCode>
                <c:ptCount val="2"/>
                <c:pt idx="0">
                  <c:v>4830.7466227687455</c:v>
                </c:pt>
                <c:pt idx="1">
                  <c:v>1753.4351816022163</c:v>
                </c:pt>
              </c:numCache>
            </c:numRef>
          </c:val>
          <c:extLst>
            <c:ext xmlns:c16="http://schemas.microsoft.com/office/drawing/2014/chart" uri="{C3380CC4-5D6E-409C-BE32-E72D297353CC}">
              <c16:uniqueId val="{00000003-BE2D-4FE8-934F-9AE7FA94A5DC}"/>
            </c:ext>
          </c:extLst>
        </c:ser>
        <c:ser>
          <c:idx val="4"/>
          <c:order val="4"/>
          <c:tx>
            <c:strRef>
              <c:f>Graphs!$C$22</c:f>
              <c:strCache>
                <c:ptCount val="1"/>
                <c:pt idx="0">
                  <c:v>15-year gas fixed customer charges </c:v>
                </c:pt>
              </c:strCache>
            </c:strRef>
          </c:tx>
          <c:spPr>
            <a:solidFill>
              <a:schemeClr val="accent5"/>
            </a:solidFill>
            <a:ln>
              <a:noFill/>
            </a:ln>
            <a:effectLst/>
          </c:spPr>
          <c:invertIfNegative val="0"/>
          <c:cat>
            <c:strRef>
              <c:f>Graphs!$D$17:$E$17</c:f>
              <c:strCache>
                <c:ptCount val="2"/>
                <c:pt idx="0">
                  <c:v>gas space and water heating plus AC</c:v>
                </c:pt>
                <c:pt idx="1">
                  <c:v>ASHP and HPWH</c:v>
                </c:pt>
              </c:strCache>
            </c:strRef>
          </c:cat>
          <c:val>
            <c:numRef>
              <c:f>Graphs!$D$22:$E$22</c:f>
              <c:numCache>
                <c:formatCode>_("$"* #,##0.00_);_("$"* \(#,##0.00\);_("$"* "-"??_);_(@_)</c:formatCode>
                <c:ptCount val="2"/>
                <c:pt idx="0">
                  <c:v>4499.2079999999996</c:v>
                </c:pt>
                <c:pt idx="1">
                  <c:v>0</c:v>
                </c:pt>
              </c:numCache>
            </c:numRef>
          </c:val>
          <c:extLst>
            <c:ext xmlns:c16="http://schemas.microsoft.com/office/drawing/2014/chart" uri="{C3380CC4-5D6E-409C-BE32-E72D297353CC}">
              <c16:uniqueId val="{00000004-BE2D-4FE8-934F-9AE7FA94A5DC}"/>
            </c:ext>
          </c:extLst>
        </c:ser>
        <c:dLbls>
          <c:showLegendKey val="0"/>
          <c:showVal val="0"/>
          <c:showCatName val="0"/>
          <c:showSerName val="0"/>
          <c:showPercent val="0"/>
          <c:showBubbleSize val="0"/>
        </c:dLbls>
        <c:gapWidth val="55"/>
        <c:overlap val="100"/>
        <c:axId val="666309408"/>
        <c:axId val="666316296"/>
      </c:barChart>
      <c:catAx>
        <c:axId val="666309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316296"/>
        <c:crosses val="autoZero"/>
        <c:auto val="1"/>
        <c:lblAlgn val="ctr"/>
        <c:lblOffset val="100"/>
        <c:noMultiLvlLbl val="0"/>
      </c:catAx>
      <c:valAx>
        <c:axId val="666316296"/>
        <c:scaling>
          <c:orientation val="minMax"/>
          <c:max val="55000"/>
          <c:min val="1.0000000000000003E-4"/>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63094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Total</a:t>
            </a:r>
            <a:r>
              <a:rPr lang="en-CA" baseline="0"/>
              <a:t> lifetime savings for an average home in Toronto by heat pump installation year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2090069991251094"/>
          <c:y val="0.27398148148148149"/>
          <c:w val="0.83465485564304465"/>
          <c:h val="0.64176727909011377"/>
        </c:manualLayout>
      </c:layout>
      <c:barChart>
        <c:barDir val="col"/>
        <c:grouping val="clustered"/>
        <c:varyColors val="0"/>
        <c:ser>
          <c:idx val="0"/>
          <c:order val="0"/>
          <c:spPr>
            <a:solidFill>
              <a:schemeClr val="accent1"/>
            </a:solidFill>
            <a:ln>
              <a:noFill/>
            </a:ln>
            <a:effectLst/>
          </c:spPr>
          <c:invertIfNegative val="0"/>
          <c:cat>
            <c:numRef>
              <c:f>Graphs!$C$45:$C$49</c:f>
              <c:numCache>
                <c:formatCode>General</c:formatCode>
                <c:ptCount val="5"/>
                <c:pt idx="0">
                  <c:v>2023</c:v>
                </c:pt>
                <c:pt idx="1">
                  <c:v>2024</c:v>
                </c:pt>
                <c:pt idx="2">
                  <c:v>2025</c:v>
                </c:pt>
                <c:pt idx="3">
                  <c:v>2026</c:v>
                </c:pt>
                <c:pt idx="4">
                  <c:v>2027</c:v>
                </c:pt>
              </c:numCache>
            </c:numRef>
          </c:cat>
          <c:val>
            <c:numRef>
              <c:f>Graphs!$D$45:$D$49</c:f>
              <c:numCache>
                <c:formatCode>_-"$"* #,##0_-;\-"$"* #,##0_-;_-"$"* "-"??_-;_-@_-</c:formatCode>
                <c:ptCount val="5"/>
                <c:pt idx="0">
                  <c:v>16554</c:v>
                </c:pt>
                <c:pt idx="1">
                  <c:v>17623</c:v>
                </c:pt>
                <c:pt idx="2">
                  <c:v>18608.685418795903</c:v>
                </c:pt>
                <c:pt idx="3">
                  <c:v>19510</c:v>
                </c:pt>
                <c:pt idx="4">
                  <c:v>20328</c:v>
                </c:pt>
              </c:numCache>
            </c:numRef>
          </c:val>
          <c:extLst>
            <c:ext xmlns:c16="http://schemas.microsoft.com/office/drawing/2014/chart" uri="{C3380CC4-5D6E-409C-BE32-E72D297353CC}">
              <c16:uniqueId val="{00000000-DC1F-4759-B0D2-B4CA7C2B4319}"/>
            </c:ext>
          </c:extLst>
        </c:ser>
        <c:dLbls>
          <c:showLegendKey val="0"/>
          <c:showVal val="0"/>
          <c:showCatName val="0"/>
          <c:showSerName val="0"/>
          <c:showPercent val="0"/>
          <c:showBubbleSize val="0"/>
        </c:dLbls>
        <c:gapWidth val="219"/>
        <c:overlap val="-27"/>
        <c:axId val="866265936"/>
        <c:axId val="866269216"/>
      </c:barChart>
      <c:catAx>
        <c:axId val="866265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269216"/>
        <c:crosses val="autoZero"/>
        <c:auto val="1"/>
        <c:lblAlgn val="ctr"/>
        <c:lblOffset val="100"/>
        <c:noMultiLvlLbl val="0"/>
      </c:catAx>
      <c:valAx>
        <c:axId val="866269216"/>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2659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3: Lifetime savings from space and water heating  electrification scenarios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1"/>
        <c:ser>
          <c:idx val="0"/>
          <c:order val="0"/>
          <c:tx>
            <c:strRef>
              <c:f>Graphs!$C$69</c:f>
              <c:strCache>
                <c:ptCount val="1"/>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98F3-42EA-9871-CDF2F38E52AD}"/>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98F3-42EA-9871-CDF2F38E52AD}"/>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98F3-42EA-9871-CDF2F38E52AD}"/>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98F3-42EA-9871-CDF2F38E52AD}"/>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98F3-42EA-9871-CDF2F38E52AD}"/>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B-98F3-42EA-9871-CDF2F38E52AD}"/>
              </c:ext>
            </c:extLst>
          </c:dPt>
          <c:dPt>
            <c:idx val="6"/>
            <c:invertIfNegative val="0"/>
            <c:bubble3D val="0"/>
            <c:spPr>
              <a:solidFill>
                <a:schemeClr val="accent1">
                  <a:lumMod val="60000"/>
                </a:schemeClr>
              </a:solidFill>
              <a:ln>
                <a:noFill/>
              </a:ln>
              <a:effectLst/>
            </c:spPr>
            <c:extLst>
              <c:ext xmlns:c16="http://schemas.microsoft.com/office/drawing/2014/chart" uri="{C3380CC4-5D6E-409C-BE32-E72D297353CC}">
                <c16:uniqueId val="{0000000D-F230-4A84-AD25-ADB982B37EB0}"/>
              </c:ext>
            </c:extLst>
          </c:dPt>
          <c:dPt>
            <c:idx val="7"/>
            <c:invertIfNegative val="0"/>
            <c:bubble3D val="0"/>
            <c:spPr>
              <a:solidFill>
                <a:schemeClr val="accent2">
                  <a:lumMod val="60000"/>
                </a:schemeClr>
              </a:solidFill>
              <a:ln>
                <a:noFill/>
              </a:ln>
              <a:effectLst/>
            </c:spPr>
            <c:extLst>
              <c:ext xmlns:c16="http://schemas.microsoft.com/office/drawing/2014/chart" uri="{C3380CC4-5D6E-409C-BE32-E72D297353CC}">
                <c16:uniqueId val="{0000000F-7E1C-4F1B-98CE-7E04D56BB0FC}"/>
              </c:ext>
            </c:extLst>
          </c:dPt>
          <c:cat>
            <c:strRef>
              <c:f>Graphs!$D$68:$K$68</c:f>
              <c:strCache>
                <c:ptCount val="8"/>
                <c:pt idx="0">
                  <c:v>Full electrification with heat pumps for space and water heating in gas expansion community</c:v>
                </c:pt>
                <c:pt idx="1">
                  <c:v>Full electrification with heat pumps for space and water heating with 2025 installation date</c:v>
                </c:pt>
                <c:pt idx="2">
                  <c:v>Full electrification with heat pumps for space and water heating (if carbon taxes continue to rise beyond 2030) </c:v>
                </c:pt>
                <c:pt idx="3">
                  <c:v>Full electrification with heat pumps for space and water heating (using Jan 1, 2022 rates) </c:v>
                </c:pt>
                <c:pt idx="4">
                  <c:v>Full electrification with a heat  pump for space heating and conventional electric water heater </c:v>
                </c:pt>
                <c:pt idx="5">
                  <c:v>Partial electrification with heat pump for space heating but conventional gas water heater (no fixed gas charge savings) </c:v>
                </c:pt>
                <c:pt idx="6">
                  <c:v>Full electrification with heat pumps for space and water heating (larger/older home with a larger heat pump)</c:v>
                </c:pt>
                <c:pt idx="7">
                  <c:v>Full electrification with heat pumps for space and water heating </c:v>
                </c:pt>
              </c:strCache>
            </c:strRef>
          </c:cat>
          <c:val>
            <c:numRef>
              <c:f>Graphs!$D$69:$K$69</c:f>
              <c:numCache>
                <c:formatCode>_-"$"* #,##0_-;\-"$"* #,##0_-;_-"$"* "-"??_-;_-@_-</c:formatCode>
                <c:ptCount val="8"/>
                <c:pt idx="0">
                  <c:v>20014</c:v>
                </c:pt>
                <c:pt idx="1">
                  <c:v>12007</c:v>
                </c:pt>
                <c:pt idx="2">
                  <c:v>12007</c:v>
                </c:pt>
                <c:pt idx="3">
                  <c:v>4817</c:v>
                </c:pt>
                <c:pt idx="4">
                  <c:v>7554</c:v>
                </c:pt>
                <c:pt idx="5">
                  <c:v>4493</c:v>
                </c:pt>
                <c:pt idx="6">
                  <c:v>14060</c:v>
                </c:pt>
                <c:pt idx="7">
                  <c:v>10320</c:v>
                </c:pt>
              </c:numCache>
            </c:numRef>
          </c:val>
          <c:extLst>
            <c:ext xmlns:c16="http://schemas.microsoft.com/office/drawing/2014/chart" uri="{C3380CC4-5D6E-409C-BE32-E72D297353CC}">
              <c16:uniqueId val="{00000000-7598-4168-97E8-1EDC71346D72}"/>
            </c:ext>
          </c:extLst>
        </c:ser>
        <c:dLbls>
          <c:showLegendKey val="0"/>
          <c:showVal val="0"/>
          <c:showCatName val="0"/>
          <c:showSerName val="0"/>
          <c:showPercent val="0"/>
          <c:showBubbleSize val="0"/>
        </c:dLbls>
        <c:gapWidth val="20"/>
        <c:axId val="944140208"/>
        <c:axId val="944142176"/>
      </c:barChart>
      <c:catAx>
        <c:axId val="94414020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4142176"/>
        <c:crossesAt val="0"/>
        <c:auto val="1"/>
        <c:lblAlgn val="ctr"/>
        <c:lblOffset val="100"/>
        <c:noMultiLvlLbl val="0"/>
      </c:catAx>
      <c:valAx>
        <c:axId val="944142176"/>
        <c:scaling>
          <c:orientation val="minMax"/>
          <c:max val="22000.00001"/>
          <c:min val="1.0000000000000004E-5"/>
        </c:scaling>
        <c:delete val="0"/>
        <c:axPos val="b"/>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41402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2: Lifetime savings for an average home in different Ontario cities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Graphs!$C$74</c:f>
              <c:strCache>
                <c:ptCount val="1"/>
                <c:pt idx="0">
                  <c:v>Toronto</c:v>
                </c:pt>
              </c:strCache>
            </c:strRef>
          </c:tx>
          <c:spPr>
            <a:solidFill>
              <a:schemeClr val="accent1"/>
            </a:solidFill>
            <a:ln>
              <a:noFill/>
            </a:ln>
            <a:effectLst/>
          </c:spPr>
          <c:invertIfNegative val="0"/>
          <c:val>
            <c:numRef>
              <c:f>Graphs!$D$74</c:f>
              <c:numCache>
                <c:formatCode>_-"$"* #,##0_-;\-"$"* #,##0_-;_-"$"* "-"??_-;_-@_-</c:formatCode>
                <c:ptCount val="1"/>
                <c:pt idx="0">
                  <c:v>10320</c:v>
                </c:pt>
              </c:numCache>
            </c:numRef>
          </c:val>
          <c:extLst>
            <c:ext xmlns:c16="http://schemas.microsoft.com/office/drawing/2014/chart" uri="{C3380CC4-5D6E-409C-BE32-E72D297353CC}">
              <c16:uniqueId val="{00000000-3B6C-423F-BDBD-BE23B5A891A6}"/>
            </c:ext>
          </c:extLst>
        </c:ser>
        <c:ser>
          <c:idx val="1"/>
          <c:order val="1"/>
          <c:tx>
            <c:strRef>
              <c:f>Graphs!$C$75</c:f>
              <c:strCache>
                <c:ptCount val="1"/>
                <c:pt idx="0">
                  <c:v>London</c:v>
                </c:pt>
              </c:strCache>
            </c:strRef>
          </c:tx>
          <c:spPr>
            <a:solidFill>
              <a:schemeClr val="accent2"/>
            </a:solidFill>
            <a:ln>
              <a:noFill/>
            </a:ln>
            <a:effectLst/>
          </c:spPr>
          <c:invertIfNegative val="0"/>
          <c:val>
            <c:numRef>
              <c:f>Graphs!$D$75</c:f>
              <c:numCache>
                <c:formatCode>_-"$"* #,##0_-;\-"$"* #,##0_-;_-"$"* "-"??_-;_-@_-</c:formatCode>
                <c:ptCount val="1"/>
                <c:pt idx="0">
                  <c:v>9114</c:v>
                </c:pt>
              </c:numCache>
            </c:numRef>
          </c:val>
          <c:extLst>
            <c:ext xmlns:c16="http://schemas.microsoft.com/office/drawing/2014/chart" uri="{C3380CC4-5D6E-409C-BE32-E72D297353CC}">
              <c16:uniqueId val="{00000001-3B6C-423F-BDBD-BE23B5A891A6}"/>
            </c:ext>
          </c:extLst>
        </c:ser>
        <c:ser>
          <c:idx val="2"/>
          <c:order val="2"/>
          <c:tx>
            <c:strRef>
              <c:f>Graphs!$C$76</c:f>
              <c:strCache>
                <c:ptCount val="1"/>
                <c:pt idx="0">
                  <c:v>Belleville</c:v>
                </c:pt>
              </c:strCache>
            </c:strRef>
          </c:tx>
          <c:spPr>
            <a:solidFill>
              <a:schemeClr val="accent3"/>
            </a:solidFill>
            <a:ln>
              <a:noFill/>
            </a:ln>
            <a:effectLst/>
          </c:spPr>
          <c:invertIfNegative val="0"/>
          <c:val>
            <c:numRef>
              <c:f>Graphs!$D$76</c:f>
              <c:numCache>
                <c:formatCode>"$"#,##0</c:formatCode>
                <c:ptCount val="1"/>
                <c:pt idx="0">
                  <c:v>11952</c:v>
                </c:pt>
              </c:numCache>
            </c:numRef>
          </c:val>
          <c:extLst>
            <c:ext xmlns:c16="http://schemas.microsoft.com/office/drawing/2014/chart" uri="{C3380CC4-5D6E-409C-BE32-E72D297353CC}">
              <c16:uniqueId val="{00000002-3B6C-423F-BDBD-BE23B5A891A6}"/>
            </c:ext>
          </c:extLst>
        </c:ser>
        <c:ser>
          <c:idx val="3"/>
          <c:order val="3"/>
          <c:tx>
            <c:strRef>
              <c:f>Graphs!$C$77</c:f>
              <c:strCache>
                <c:ptCount val="1"/>
                <c:pt idx="0">
                  <c:v>Thunder Bay</c:v>
                </c:pt>
              </c:strCache>
            </c:strRef>
          </c:tx>
          <c:spPr>
            <a:solidFill>
              <a:schemeClr val="accent4"/>
            </a:solidFill>
            <a:ln>
              <a:noFill/>
            </a:ln>
            <a:effectLst/>
          </c:spPr>
          <c:invertIfNegative val="0"/>
          <c:val>
            <c:numRef>
              <c:f>Graphs!$D$77</c:f>
              <c:numCache>
                <c:formatCode>_-"$"* #,##0_-;\-"$"* #,##0_-;_-"$"* "-"??_-;_-@_-</c:formatCode>
                <c:ptCount val="1"/>
                <c:pt idx="0">
                  <c:v>11505</c:v>
                </c:pt>
              </c:numCache>
            </c:numRef>
          </c:val>
          <c:extLst>
            <c:ext xmlns:c16="http://schemas.microsoft.com/office/drawing/2014/chart" uri="{C3380CC4-5D6E-409C-BE32-E72D297353CC}">
              <c16:uniqueId val="{00000003-3B6C-423F-BDBD-BE23B5A891A6}"/>
            </c:ext>
          </c:extLst>
        </c:ser>
        <c:dLbls>
          <c:showLegendKey val="0"/>
          <c:showVal val="0"/>
          <c:showCatName val="0"/>
          <c:showSerName val="0"/>
          <c:showPercent val="0"/>
          <c:showBubbleSize val="0"/>
        </c:dLbls>
        <c:gapWidth val="219"/>
        <c:overlap val="-27"/>
        <c:axId val="865544944"/>
        <c:axId val="865545272"/>
      </c:barChart>
      <c:catAx>
        <c:axId val="865544944"/>
        <c:scaling>
          <c:orientation val="minMax"/>
        </c:scaling>
        <c:delete val="1"/>
        <c:axPos val="b"/>
        <c:numFmt formatCode="General" sourceLinked="1"/>
        <c:majorTickMark val="none"/>
        <c:minorTickMark val="none"/>
        <c:tickLblPos val="nextTo"/>
        <c:crossAx val="865545272"/>
        <c:crosses val="autoZero"/>
        <c:auto val="1"/>
        <c:lblAlgn val="ctr"/>
        <c:lblOffset val="100"/>
        <c:noMultiLvlLbl val="0"/>
      </c:catAx>
      <c:valAx>
        <c:axId val="865545272"/>
        <c:scaling>
          <c:orientation val="minMax"/>
          <c:max val="12000"/>
          <c:min val="1.0000000000000003E-4"/>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55449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2: Upfront costs of space heating/cooling and water heating equipment</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Graphs!$C$37</c:f>
              <c:strCache>
                <c:ptCount val="1"/>
                <c:pt idx="0">
                  <c:v>gas furnace or ASHP</c:v>
                </c:pt>
              </c:strCache>
            </c:strRef>
          </c:tx>
          <c:spPr>
            <a:solidFill>
              <a:schemeClr val="accent1"/>
            </a:solidFill>
            <a:ln>
              <a:noFill/>
            </a:ln>
            <a:effectLst/>
          </c:spPr>
          <c:invertIfNegative val="0"/>
          <c:cat>
            <c:strRef>
              <c:f>Graphs!$D$36:$E$36</c:f>
              <c:strCache>
                <c:ptCount val="2"/>
                <c:pt idx="0">
                  <c:v>gas space and water heating plus AC</c:v>
                </c:pt>
                <c:pt idx="1">
                  <c:v>ASHP and HPWH (with Greener homes grant)</c:v>
                </c:pt>
              </c:strCache>
            </c:strRef>
          </c:cat>
          <c:val>
            <c:numRef>
              <c:f>Graphs!$D$37:$E$37</c:f>
              <c:numCache>
                <c:formatCode>_-"$"* #,##0_-;\-"$"* #,##0_-;_-"$"* "-"??_-;_-@_-</c:formatCode>
                <c:ptCount val="2"/>
                <c:pt idx="0">
                  <c:v>5000</c:v>
                </c:pt>
                <c:pt idx="1">
                  <c:v>14000</c:v>
                </c:pt>
              </c:numCache>
            </c:numRef>
          </c:val>
          <c:extLst>
            <c:ext xmlns:c16="http://schemas.microsoft.com/office/drawing/2014/chart" uri="{C3380CC4-5D6E-409C-BE32-E72D297353CC}">
              <c16:uniqueId val="{00000000-1F99-44ED-A208-C8CDC5B89E59}"/>
            </c:ext>
          </c:extLst>
        </c:ser>
        <c:ser>
          <c:idx val="1"/>
          <c:order val="1"/>
          <c:tx>
            <c:strRef>
              <c:f>Graphs!$C$38</c:f>
              <c:strCache>
                <c:ptCount val="1"/>
                <c:pt idx="0">
                  <c:v>electrical upgrade</c:v>
                </c:pt>
              </c:strCache>
            </c:strRef>
          </c:tx>
          <c:spPr>
            <a:solidFill>
              <a:schemeClr val="accent2"/>
            </a:solidFill>
            <a:ln>
              <a:noFill/>
            </a:ln>
            <a:effectLst/>
          </c:spPr>
          <c:invertIfNegative val="0"/>
          <c:cat>
            <c:strRef>
              <c:f>Graphs!$D$36:$E$36</c:f>
              <c:strCache>
                <c:ptCount val="2"/>
                <c:pt idx="0">
                  <c:v>gas space and water heating plus AC</c:v>
                </c:pt>
                <c:pt idx="1">
                  <c:v>ASHP and HPWH (with Greener homes grant)</c:v>
                </c:pt>
              </c:strCache>
            </c:strRef>
          </c:cat>
          <c:val>
            <c:numRef>
              <c:f>Graphs!$D$38:$E$38</c:f>
              <c:numCache>
                <c:formatCode>_-"$"* #,##0_-;\-"$"* #,##0_-;_-"$"* "-"??_-;_-@_-</c:formatCode>
                <c:ptCount val="2"/>
                <c:pt idx="1">
                  <c:v>2000</c:v>
                </c:pt>
              </c:numCache>
            </c:numRef>
          </c:val>
          <c:extLst>
            <c:ext xmlns:c16="http://schemas.microsoft.com/office/drawing/2014/chart" uri="{C3380CC4-5D6E-409C-BE32-E72D297353CC}">
              <c16:uniqueId val="{00000001-1F99-44ED-A208-C8CDC5B89E59}"/>
            </c:ext>
          </c:extLst>
        </c:ser>
        <c:ser>
          <c:idx val="2"/>
          <c:order val="2"/>
          <c:tx>
            <c:strRef>
              <c:f>Graphs!$C$39</c:f>
              <c:strCache>
                <c:ptCount val="1"/>
                <c:pt idx="0">
                  <c:v>AC (ASHP also provides cooling)</c:v>
                </c:pt>
              </c:strCache>
            </c:strRef>
          </c:tx>
          <c:spPr>
            <a:solidFill>
              <a:schemeClr val="accent3"/>
            </a:solidFill>
            <a:ln>
              <a:noFill/>
            </a:ln>
            <a:effectLst/>
          </c:spPr>
          <c:invertIfNegative val="0"/>
          <c:cat>
            <c:strRef>
              <c:f>Graphs!$D$36:$E$36</c:f>
              <c:strCache>
                <c:ptCount val="2"/>
                <c:pt idx="0">
                  <c:v>gas space and water heating plus AC</c:v>
                </c:pt>
                <c:pt idx="1">
                  <c:v>ASHP and HPWH (with Greener homes grant)</c:v>
                </c:pt>
              </c:strCache>
            </c:strRef>
          </c:cat>
          <c:val>
            <c:numRef>
              <c:f>Graphs!$D$39:$E$39</c:f>
              <c:numCache>
                <c:formatCode>_-"$"* #,##0_-;\-"$"* #,##0_-;_-"$"* "-"??_-;_-@_-</c:formatCode>
                <c:ptCount val="2"/>
                <c:pt idx="0">
                  <c:v>5000</c:v>
                </c:pt>
              </c:numCache>
            </c:numRef>
          </c:val>
          <c:extLst>
            <c:ext xmlns:c16="http://schemas.microsoft.com/office/drawing/2014/chart" uri="{C3380CC4-5D6E-409C-BE32-E72D297353CC}">
              <c16:uniqueId val="{00000002-1F99-44ED-A208-C8CDC5B89E59}"/>
            </c:ext>
          </c:extLst>
        </c:ser>
        <c:ser>
          <c:idx val="3"/>
          <c:order val="3"/>
          <c:tx>
            <c:strRef>
              <c:f>Graphs!$C$40</c:f>
              <c:strCache>
                <c:ptCount val="1"/>
                <c:pt idx="0">
                  <c:v>water heater</c:v>
                </c:pt>
              </c:strCache>
            </c:strRef>
          </c:tx>
          <c:spPr>
            <a:solidFill>
              <a:schemeClr val="accent4"/>
            </a:solidFill>
            <a:ln>
              <a:noFill/>
            </a:ln>
            <a:effectLst/>
          </c:spPr>
          <c:invertIfNegative val="0"/>
          <c:cat>
            <c:strRef>
              <c:f>Graphs!$D$36:$E$36</c:f>
              <c:strCache>
                <c:ptCount val="2"/>
                <c:pt idx="0">
                  <c:v>gas space and water heating plus AC</c:v>
                </c:pt>
                <c:pt idx="1">
                  <c:v>ASHP and HPWH (with Greener homes grant)</c:v>
                </c:pt>
              </c:strCache>
            </c:strRef>
          </c:cat>
          <c:val>
            <c:numRef>
              <c:f>Graphs!$D$40:$E$40</c:f>
              <c:numCache>
                <c:formatCode>_-"$"* #,##0_-;\-"$"* #,##0_-;_-"$"* "-"??_-;_-@_-</c:formatCode>
                <c:ptCount val="2"/>
                <c:pt idx="0">
                  <c:v>2000</c:v>
                </c:pt>
                <c:pt idx="1">
                  <c:v>3750</c:v>
                </c:pt>
              </c:numCache>
            </c:numRef>
          </c:val>
          <c:extLst>
            <c:ext xmlns:c16="http://schemas.microsoft.com/office/drawing/2014/chart" uri="{C3380CC4-5D6E-409C-BE32-E72D297353CC}">
              <c16:uniqueId val="{00000003-1F99-44ED-A208-C8CDC5B89E59}"/>
            </c:ext>
          </c:extLst>
        </c:ser>
        <c:dLbls>
          <c:showLegendKey val="0"/>
          <c:showVal val="0"/>
          <c:showCatName val="0"/>
          <c:showSerName val="0"/>
          <c:showPercent val="0"/>
          <c:showBubbleSize val="0"/>
        </c:dLbls>
        <c:gapWidth val="150"/>
        <c:overlap val="100"/>
        <c:axId val="550140448"/>
        <c:axId val="550137168"/>
      </c:barChart>
      <c:catAx>
        <c:axId val="55014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0137168"/>
        <c:crosses val="autoZero"/>
        <c:auto val="1"/>
        <c:lblAlgn val="ctr"/>
        <c:lblOffset val="100"/>
        <c:noMultiLvlLbl val="0"/>
      </c:catAx>
      <c:valAx>
        <c:axId val="550137168"/>
        <c:scaling>
          <c:orientation val="minMax"/>
          <c:max val="20000.000100000001"/>
          <c:min val="1.0000000000000003E-4"/>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0140448"/>
        <c:crosses val="autoZero"/>
        <c:crossBetween val="between"/>
        <c:majorUnit val="500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hyperlink" Target="#'input data'!A1"/><Relationship Id="rId2" Type="http://schemas.openxmlformats.org/officeDocument/2006/relationships/hyperlink" Target="#Introduction!A1"/><Relationship Id="rId1" Type="http://schemas.openxmlformats.org/officeDocument/2006/relationships/image" Target="../media/image1.png"/><Relationship Id="rId4" Type="http://schemas.openxmlformats.org/officeDocument/2006/relationships/hyperlink" Target="#outputs!A1"/></Relationships>
</file>

<file path=xl/drawings/_rels/drawing2.xml.rels><?xml version="1.0" encoding="UTF-8" standalone="yes"?>
<Relationships xmlns="http://schemas.openxmlformats.org/package/2006/relationships"><Relationship Id="rId3" Type="http://schemas.openxmlformats.org/officeDocument/2006/relationships/hyperlink" Target="#formulas!A1"/><Relationship Id="rId7" Type="http://schemas.openxmlformats.org/officeDocument/2006/relationships/hyperlink" Target="#HOME!A1"/><Relationship Id="rId2" Type="http://schemas.openxmlformats.org/officeDocument/2006/relationships/hyperlink" Target="#outputs!A1"/><Relationship Id="rId1" Type="http://schemas.openxmlformats.org/officeDocument/2006/relationships/hyperlink" Target="#'input data'!A1"/><Relationship Id="rId6" Type="http://schemas.openxmlformats.org/officeDocument/2006/relationships/hyperlink" Target="#'gas rates'!A1"/><Relationship Id="rId5" Type="http://schemas.openxmlformats.org/officeDocument/2006/relationships/hyperlink" Target="#'electricity rates'!A1"/><Relationship Id="rId4" Type="http://schemas.openxmlformats.org/officeDocument/2006/relationships/hyperlink" Target="#Methodology!A1"/></Relationships>
</file>

<file path=xl/drawings/_rels/drawing3.xml.rels><?xml version="1.0" encoding="UTF-8" standalone="yes"?>
<Relationships xmlns="http://schemas.openxmlformats.org/package/2006/relationships"><Relationship Id="rId2" Type="http://schemas.openxmlformats.org/officeDocument/2006/relationships/hyperlink" Target="#outputs!A1"/><Relationship Id="rId1" Type="http://schemas.openxmlformats.org/officeDocument/2006/relationships/hyperlink" Target="#HOME!A1"/></Relationships>
</file>

<file path=xl/drawings/_rels/drawing4.xml.rels><?xml version="1.0" encoding="UTF-8" standalone="yes"?>
<Relationships xmlns="http://schemas.openxmlformats.org/package/2006/relationships"><Relationship Id="rId2" Type="http://schemas.openxmlformats.org/officeDocument/2006/relationships/hyperlink" Target="#HOME!A1"/><Relationship Id="rId1" Type="http://schemas.openxmlformats.org/officeDocument/2006/relationships/hyperlink" Target="#'input data'!A1"/></Relationships>
</file>

<file path=xl/drawings/_rels/drawing5.xml.rels><?xml version="1.0" encoding="UTF-8" standalone="yes"?>
<Relationships xmlns="http://schemas.openxmlformats.org/package/2006/relationships"><Relationship Id="rId1" Type="http://schemas.openxmlformats.org/officeDocument/2006/relationships/hyperlink" Target="#HOME!A1"/></Relationships>
</file>

<file path=xl/drawings/_rels/drawing6.xml.rels><?xml version="1.0" encoding="UTF-8" standalone="yes"?>
<Relationships xmlns="http://schemas.openxmlformats.org/package/2006/relationships"><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1" Type="http://schemas.openxmlformats.org/officeDocument/2006/relationships/hyperlink" Target="#HOME!A1"/></Relationships>
</file>

<file path=xl/drawings/_rels/drawing8.xml.rels><?xml version="1.0" encoding="UTF-8" standalone="yes"?>
<Relationships xmlns="http://schemas.openxmlformats.org/package/2006/relationships"><Relationship Id="rId1" Type="http://schemas.openxmlformats.org/officeDocument/2006/relationships/hyperlink" Target="#HOME!A1"/></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11</xdr:col>
      <xdr:colOff>285751</xdr:colOff>
      <xdr:row>15</xdr:row>
      <xdr:rowOff>82417</xdr:rowOff>
    </xdr:from>
    <xdr:to>
      <xdr:col>13</xdr:col>
      <xdr:colOff>76200</xdr:colOff>
      <xdr:row>19</xdr:row>
      <xdr:rowOff>82048</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91351" y="2920867"/>
          <a:ext cx="1009649" cy="736231"/>
        </a:xfrm>
        <a:prstGeom prst="rect">
          <a:avLst/>
        </a:prstGeom>
      </xdr:spPr>
    </xdr:pic>
    <xdr:clientData/>
  </xdr:twoCellAnchor>
  <xdr:twoCellAnchor>
    <xdr:from>
      <xdr:col>4</xdr:col>
      <xdr:colOff>95250</xdr:colOff>
      <xdr:row>9</xdr:row>
      <xdr:rowOff>177800</xdr:rowOff>
    </xdr:from>
    <xdr:to>
      <xdr:col>6</xdr:col>
      <xdr:colOff>412750</xdr:colOff>
      <xdr:row>12</xdr:row>
      <xdr:rowOff>82550</xdr:rowOff>
    </xdr:to>
    <xdr:sp macro="" textlink="">
      <xdr:nvSpPr>
        <xdr:cNvPr id="3" name="Rounded Rectangle 2">
          <a:hlinkClick xmlns:r="http://schemas.openxmlformats.org/officeDocument/2006/relationships" r:id="rId2"/>
        </xdr:cNvPr>
        <xdr:cNvSpPr/>
      </xdr:nvSpPr>
      <xdr:spPr>
        <a:xfrm>
          <a:off x="2533650" y="1911350"/>
          <a:ext cx="1536700" cy="4572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Introduction</a:t>
          </a:r>
        </a:p>
      </xdr:txBody>
    </xdr:sp>
    <xdr:clientData/>
  </xdr:twoCellAnchor>
  <xdr:twoCellAnchor>
    <xdr:from>
      <xdr:col>4</xdr:col>
      <xdr:colOff>120650</xdr:colOff>
      <xdr:row>14</xdr:row>
      <xdr:rowOff>0</xdr:rowOff>
    </xdr:from>
    <xdr:to>
      <xdr:col>6</xdr:col>
      <xdr:colOff>419100</xdr:colOff>
      <xdr:row>16</xdr:row>
      <xdr:rowOff>31750</xdr:rowOff>
    </xdr:to>
    <xdr:sp macro="" textlink="">
      <xdr:nvSpPr>
        <xdr:cNvPr id="4" name="Rounded Rectangle 3">
          <a:hlinkClick xmlns:r="http://schemas.openxmlformats.org/officeDocument/2006/relationships" r:id="rId3"/>
        </xdr:cNvPr>
        <xdr:cNvSpPr/>
      </xdr:nvSpPr>
      <xdr:spPr>
        <a:xfrm>
          <a:off x="2559050" y="2654300"/>
          <a:ext cx="1517650" cy="40005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CA" sz="1400" b="1"/>
            <a:t>Input data</a:t>
          </a:r>
        </a:p>
      </xdr:txBody>
    </xdr:sp>
    <xdr:clientData/>
  </xdr:twoCellAnchor>
  <xdr:twoCellAnchor>
    <xdr:from>
      <xdr:col>4</xdr:col>
      <xdr:colOff>127000</xdr:colOff>
      <xdr:row>17</xdr:row>
      <xdr:rowOff>139700</xdr:rowOff>
    </xdr:from>
    <xdr:to>
      <xdr:col>6</xdr:col>
      <xdr:colOff>425450</xdr:colOff>
      <xdr:row>19</xdr:row>
      <xdr:rowOff>158750</xdr:rowOff>
    </xdr:to>
    <xdr:sp macro="" textlink="">
      <xdr:nvSpPr>
        <xdr:cNvPr id="5" name="Rounded Rectangle 4">
          <a:hlinkClick xmlns:r="http://schemas.openxmlformats.org/officeDocument/2006/relationships" r:id="rId4"/>
        </xdr:cNvPr>
        <xdr:cNvSpPr/>
      </xdr:nvSpPr>
      <xdr:spPr>
        <a:xfrm>
          <a:off x="2565400" y="3346450"/>
          <a:ext cx="1517650" cy="387350"/>
        </a:xfrm>
        <a:prstGeom prst="round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Output data</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174625</xdr:colOff>
      <xdr:row>4</xdr:row>
      <xdr:rowOff>101600</xdr:rowOff>
    </xdr:from>
    <xdr:to>
      <xdr:col>0</xdr:col>
      <xdr:colOff>1044575</xdr:colOff>
      <xdr:row>4</xdr:row>
      <xdr:rowOff>717550</xdr:rowOff>
    </xdr:to>
    <xdr:sp macro="" textlink="">
      <xdr:nvSpPr>
        <xdr:cNvPr id="2" name="Rounded Rectangle 1">
          <a:hlinkClick xmlns:r="http://schemas.openxmlformats.org/officeDocument/2006/relationships" r:id="rId1"/>
        </xdr:cNvPr>
        <xdr:cNvSpPr/>
      </xdr:nvSpPr>
      <xdr:spPr>
        <a:xfrm>
          <a:off x="174625" y="1282700"/>
          <a:ext cx="869950" cy="615950"/>
        </a:xfrm>
        <a:prstGeom prst="roundRect">
          <a:avLst/>
        </a:prstGeom>
        <a:solidFill>
          <a:schemeClr val="accent5"/>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200" b="1"/>
            <a:t>Input data</a:t>
          </a:r>
        </a:p>
      </xdr:txBody>
    </xdr:sp>
    <xdr:clientData/>
  </xdr:twoCellAnchor>
  <xdr:twoCellAnchor>
    <xdr:from>
      <xdr:col>0</xdr:col>
      <xdr:colOff>174625</xdr:colOff>
      <xdr:row>8</xdr:row>
      <xdr:rowOff>0</xdr:rowOff>
    </xdr:from>
    <xdr:to>
      <xdr:col>0</xdr:col>
      <xdr:colOff>1044575</xdr:colOff>
      <xdr:row>9</xdr:row>
      <xdr:rowOff>63500</xdr:rowOff>
    </xdr:to>
    <xdr:sp macro="" textlink="">
      <xdr:nvSpPr>
        <xdr:cNvPr id="3" name="Rounded Rectangle 2">
          <a:hlinkClick xmlns:r="http://schemas.openxmlformats.org/officeDocument/2006/relationships" r:id="rId2"/>
        </xdr:cNvPr>
        <xdr:cNvSpPr/>
      </xdr:nvSpPr>
      <xdr:spPr>
        <a:xfrm>
          <a:off x="174625" y="2838450"/>
          <a:ext cx="869950" cy="615950"/>
        </a:xfrm>
        <a:prstGeom prst="roundRect">
          <a:avLst/>
        </a:prstGeom>
        <a:solidFill>
          <a:schemeClr val="accent5"/>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200" b="1"/>
            <a:t>Ouput data</a:t>
          </a:r>
        </a:p>
      </xdr:txBody>
    </xdr:sp>
    <xdr:clientData/>
  </xdr:twoCellAnchor>
  <xdr:twoCellAnchor>
    <xdr:from>
      <xdr:col>0</xdr:col>
      <xdr:colOff>174625</xdr:colOff>
      <xdr:row>11</xdr:row>
      <xdr:rowOff>146050</xdr:rowOff>
    </xdr:from>
    <xdr:to>
      <xdr:col>0</xdr:col>
      <xdr:colOff>1044575</xdr:colOff>
      <xdr:row>13</xdr:row>
      <xdr:rowOff>6350</xdr:rowOff>
    </xdr:to>
    <xdr:sp macro="" textlink="">
      <xdr:nvSpPr>
        <xdr:cNvPr id="6" name="Rounded Rectangle 5">
          <a:hlinkClick xmlns:r="http://schemas.openxmlformats.org/officeDocument/2006/relationships" r:id="rId3"/>
        </xdr:cNvPr>
        <xdr:cNvSpPr/>
      </xdr:nvSpPr>
      <xdr:spPr>
        <a:xfrm>
          <a:off x="174625" y="3905250"/>
          <a:ext cx="869950" cy="228600"/>
        </a:xfrm>
        <a:prstGeom prst="roundRect">
          <a:avLst/>
        </a:prstGeom>
        <a:solidFill>
          <a:schemeClr val="accent3">
            <a:lumMod val="5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000" b="1"/>
            <a:t>Formulas</a:t>
          </a:r>
          <a:endParaRPr lang="en-CA" sz="1200" b="1"/>
        </a:p>
      </xdr:txBody>
    </xdr:sp>
    <xdr:clientData/>
  </xdr:twoCellAnchor>
  <xdr:twoCellAnchor>
    <xdr:from>
      <xdr:col>0</xdr:col>
      <xdr:colOff>174625</xdr:colOff>
      <xdr:row>9</xdr:row>
      <xdr:rowOff>152400</xdr:rowOff>
    </xdr:from>
    <xdr:to>
      <xdr:col>0</xdr:col>
      <xdr:colOff>1044575</xdr:colOff>
      <xdr:row>11</xdr:row>
      <xdr:rowOff>12700</xdr:rowOff>
    </xdr:to>
    <xdr:sp macro="" textlink="">
      <xdr:nvSpPr>
        <xdr:cNvPr id="8" name="Rounded Rectangle 7">
          <a:hlinkClick xmlns:r="http://schemas.openxmlformats.org/officeDocument/2006/relationships" r:id="rId4"/>
        </xdr:cNvPr>
        <xdr:cNvSpPr/>
      </xdr:nvSpPr>
      <xdr:spPr>
        <a:xfrm>
          <a:off x="174625" y="3543300"/>
          <a:ext cx="869950" cy="228600"/>
        </a:xfrm>
        <a:prstGeom prst="roundRect">
          <a:avLst/>
        </a:prstGeom>
        <a:solidFill>
          <a:schemeClr val="accent3">
            <a:lumMod val="5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900" b="1"/>
            <a:t>Methodology</a:t>
          </a:r>
        </a:p>
      </xdr:txBody>
    </xdr:sp>
    <xdr:clientData/>
  </xdr:twoCellAnchor>
  <xdr:twoCellAnchor>
    <xdr:from>
      <xdr:col>0</xdr:col>
      <xdr:colOff>174625</xdr:colOff>
      <xdr:row>6</xdr:row>
      <xdr:rowOff>146050</xdr:rowOff>
    </xdr:from>
    <xdr:to>
      <xdr:col>0</xdr:col>
      <xdr:colOff>1044575</xdr:colOff>
      <xdr:row>7</xdr:row>
      <xdr:rowOff>6350</xdr:rowOff>
    </xdr:to>
    <xdr:sp macro="" textlink="">
      <xdr:nvSpPr>
        <xdr:cNvPr id="9" name="Rounded Rectangle 8">
          <a:hlinkClick xmlns:r="http://schemas.openxmlformats.org/officeDocument/2006/relationships" r:id="rId5"/>
        </xdr:cNvPr>
        <xdr:cNvSpPr/>
      </xdr:nvSpPr>
      <xdr:spPr>
        <a:xfrm>
          <a:off x="174625" y="2432050"/>
          <a:ext cx="869950" cy="228600"/>
        </a:xfrm>
        <a:prstGeom prst="roundRect">
          <a:avLst/>
        </a:prstGeom>
        <a:solidFill>
          <a:schemeClr val="accent3">
            <a:lumMod val="5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900" b="1"/>
            <a:t>Electricity</a:t>
          </a:r>
          <a:r>
            <a:rPr lang="en-CA" sz="900" b="1" baseline="0"/>
            <a:t> rates</a:t>
          </a:r>
          <a:endParaRPr lang="en-CA" sz="900" b="1"/>
        </a:p>
      </xdr:txBody>
    </xdr:sp>
    <xdr:clientData/>
  </xdr:twoCellAnchor>
  <xdr:twoCellAnchor>
    <xdr:from>
      <xdr:col>0</xdr:col>
      <xdr:colOff>174625</xdr:colOff>
      <xdr:row>4</xdr:row>
      <xdr:rowOff>869950</xdr:rowOff>
    </xdr:from>
    <xdr:to>
      <xdr:col>0</xdr:col>
      <xdr:colOff>1044575</xdr:colOff>
      <xdr:row>5</xdr:row>
      <xdr:rowOff>177800</xdr:rowOff>
    </xdr:to>
    <xdr:sp macro="" textlink="">
      <xdr:nvSpPr>
        <xdr:cNvPr id="10" name="Rounded Rectangle 9">
          <a:hlinkClick xmlns:r="http://schemas.openxmlformats.org/officeDocument/2006/relationships" r:id="rId6"/>
        </xdr:cNvPr>
        <xdr:cNvSpPr/>
      </xdr:nvSpPr>
      <xdr:spPr>
        <a:xfrm>
          <a:off x="174625" y="2051050"/>
          <a:ext cx="869950" cy="228600"/>
        </a:xfrm>
        <a:prstGeom prst="roundRect">
          <a:avLst/>
        </a:prstGeom>
        <a:solidFill>
          <a:schemeClr val="accent3">
            <a:lumMod val="5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900" b="1"/>
            <a:t>Gas</a:t>
          </a:r>
          <a:r>
            <a:rPr lang="en-CA" sz="900" b="1" baseline="0"/>
            <a:t> rates</a:t>
          </a:r>
          <a:endParaRPr lang="en-CA" sz="900" b="1"/>
        </a:p>
      </xdr:txBody>
    </xdr:sp>
    <xdr:clientData/>
  </xdr:twoCellAnchor>
  <xdr:twoCellAnchor>
    <xdr:from>
      <xdr:col>0</xdr:col>
      <xdr:colOff>158750</xdr:colOff>
      <xdr:row>0</xdr:row>
      <xdr:rowOff>69850</xdr:rowOff>
    </xdr:from>
    <xdr:to>
      <xdr:col>0</xdr:col>
      <xdr:colOff>1079500</xdr:colOff>
      <xdr:row>2</xdr:row>
      <xdr:rowOff>69850</xdr:rowOff>
    </xdr:to>
    <xdr:sp macro="" textlink="">
      <xdr:nvSpPr>
        <xdr:cNvPr id="11" name="Rounded Rectangle 10">
          <a:hlinkClick xmlns:r="http://schemas.openxmlformats.org/officeDocument/2006/relationships" r:id="rId7"/>
        </xdr:cNvPr>
        <xdr:cNvSpPr/>
      </xdr:nvSpPr>
      <xdr:spPr>
        <a:xfrm>
          <a:off x="158750" y="69850"/>
          <a:ext cx="920750" cy="44450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1466850</xdr:colOff>
      <xdr:row>0</xdr:row>
      <xdr:rowOff>50800</xdr:rowOff>
    </xdr:from>
    <xdr:to>
      <xdr:col>3</xdr:col>
      <xdr:colOff>2559050</xdr:colOff>
      <xdr:row>1</xdr:row>
      <xdr:rowOff>101600</xdr:rowOff>
    </xdr:to>
    <xdr:sp macro="" textlink="">
      <xdr:nvSpPr>
        <xdr:cNvPr id="2" name="Rounded Rectangle 1">
          <a:hlinkClick xmlns:r="http://schemas.openxmlformats.org/officeDocument/2006/relationships" r:id="rId1"/>
        </xdr:cNvPr>
        <xdr:cNvSpPr/>
      </xdr:nvSpPr>
      <xdr:spPr>
        <a:xfrm>
          <a:off x="5130800" y="50800"/>
          <a:ext cx="1092200" cy="44450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twoCellAnchor>
    <xdr:from>
      <xdr:col>3</xdr:col>
      <xdr:colOff>76200</xdr:colOff>
      <xdr:row>0</xdr:row>
      <xdr:rowOff>50800</xdr:rowOff>
    </xdr:from>
    <xdr:to>
      <xdr:col>3</xdr:col>
      <xdr:colOff>1193800</xdr:colOff>
      <xdr:row>1</xdr:row>
      <xdr:rowOff>114300</xdr:rowOff>
    </xdr:to>
    <xdr:sp macro="" textlink="">
      <xdr:nvSpPr>
        <xdr:cNvPr id="3" name="Rounded Rectangle 2">
          <a:hlinkClick xmlns:r="http://schemas.openxmlformats.org/officeDocument/2006/relationships" r:id="rId2"/>
        </xdr:cNvPr>
        <xdr:cNvSpPr/>
      </xdr:nvSpPr>
      <xdr:spPr>
        <a:xfrm>
          <a:off x="3740150" y="50800"/>
          <a:ext cx="1117600" cy="457200"/>
        </a:xfrm>
        <a:prstGeom prst="roundRect">
          <a:avLst/>
        </a:prstGeom>
        <a:solidFill>
          <a:schemeClr val="accent5"/>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Outputs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1181100</xdr:colOff>
      <xdr:row>0</xdr:row>
      <xdr:rowOff>273050</xdr:rowOff>
    </xdr:from>
    <xdr:to>
      <xdr:col>6</xdr:col>
      <xdr:colOff>342900</xdr:colOff>
      <xdr:row>3</xdr:row>
      <xdr:rowOff>165100</xdr:rowOff>
    </xdr:to>
    <xdr:sp macro="" textlink="">
      <xdr:nvSpPr>
        <xdr:cNvPr id="2" name="Rounded Rectangle 1">
          <a:hlinkClick xmlns:r="http://schemas.openxmlformats.org/officeDocument/2006/relationships" r:id="rId1"/>
        </xdr:cNvPr>
        <xdr:cNvSpPr/>
      </xdr:nvSpPr>
      <xdr:spPr>
        <a:xfrm>
          <a:off x="5905500" y="273050"/>
          <a:ext cx="1936750" cy="654050"/>
        </a:xfrm>
        <a:prstGeom prst="roundRect">
          <a:avLst/>
        </a:prstGeom>
        <a:solidFill>
          <a:schemeClr val="accent5"/>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CA" sz="1600"/>
            <a:t>Go to Input Tab</a:t>
          </a:r>
          <a:r>
            <a:rPr lang="en-CA" sz="1600" baseline="0"/>
            <a:t> to change conditions</a:t>
          </a:r>
          <a:r>
            <a:rPr lang="en-CA" sz="1600"/>
            <a:t> </a:t>
          </a:r>
        </a:p>
      </xdr:txBody>
    </xdr:sp>
    <xdr:clientData/>
  </xdr:twoCellAnchor>
  <xdr:twoCellAnchor>
    <xdr:from>
      <xdr:col>6</xdr:col>
      <xdr:colOff>908050</xdr:colOff>
      <xdr:row>1</xdr:row>
      <xdr:rowOff>44450</xdr:rowOff>
    </xdr:from>
    <xdr:to>
      <xdr:col>7</xdr:col>
      <xdr:colOff>838200</xdr:colOff>
      <xdr:row>3</xdr:row>
      <xdr:rowOff>120650</xdr:rowOff>
    </xdr:to>
    <xdr:sp macro="" textlink="">
      <xdr:nvSpPr>
        <xdr:cNvPr id="3" name="Rounded Rectangle 2">
          <a:hlinkClick xmlns:r="http://schemas.openxmlformats.org/officeDocument/2006/relationships" r:id="rId2"/>
        </xdr:cNvPr>
        <xdr:cNvSpPr/>
      </xdr:nvSpPr>
      <xdr:spPr>
        <a:xfrm>
          <a:off x="8407400" y="438150"/>
          <a:ext cx="920750" cy="44450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7</xdr:col>
      <xdr:colOff>577922</xdr:colOff>
      <xdr:row>0</xdr:row>
      <xdr:rowOff>14270</xdr:rowOff>
    </xdr:from>
    <xdr:to>
      <xdr:col>8</xdr:col>
      <xdr:colOff>892212</xdr:colOff>
      <xdr:row>1</xdr:row>
      <xdr:rowOff>99887</xdr:rowOff>
    </xdr:to>
    <xdr:sp macro="" textlink="">
      <xdr:nvSpPr>
        <xdr:cNvPr id="2" name="Rounded Rectangle 1">
          <a:hlinkClick xmlns:r="http://schemas.openxmlformats.org/officeDocument/2006/relationships" r:id="rId1"/>
        </xdr:cNvPr>
        <xdr:cNvSpPr/>
      </xdr:nvSpPr>
      <xdr:spPr>
        <a:xfrm>
          <a:off x="7084888" y="14270"/>
          <a:ext cx="920751" cy="478033"/>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571500</xdr:colOff>
      <xdr:row>0</xdr:row>
      <xdr:rowOff>12700</xdr:rowOff>
    </xdr:from>
    <xdr:to>
      <xdr:col>9</xdr:col>
      <xdr:colOff>209550</xdr:colOff>
      <xdr:row>1</xdr:row>
      <xdr:rowOff>95250</xdr:rowOff>
    </xdr:to>
    <xdr:sp macro="" textlink="">
      <xdr:nvSpPr>
        <xdr:cNvPr id="2" name="Rounded Rectangle 1">
          <a:hlinkClick xmlns:r="http://schemas.openxmlformats.org/officeDocument/2006/relationships" r:id="rId1"/>
        </xdr:cNvPr>
        <xdr:cNvSpPr/>
      </xdr:nvSpPr>
      <xdr:spPr>
        <a:xfrm>
          <a:off x="8013700" y="12700"/>
          <a:ext cx="920750" cy="47625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374650</xdr:colOff>
      <xdr:row>0</xdr:row>
      <xdr:rowOff>120650</xdr:rowOff>
    </xdr:from>
    <xdr:to>
      <xdr:col>6</xdr:col>
      <xdr:colOff>76200</xdr:colOff>
      <xdr:row>2</xdr:row>
      <xdr:rowOff>50800</xdr:rowOff>
    </xdr:to>
    <xdr:sp macro="" textlink="">
      <xdr:nvSpPr>
        <xdr:cNvPr id="2" name="Rounded Rectangle 1">
          <a:hlinkClick xmlns:r="http://schemas.openxmlformats.org/officeDocument/2006/relationships" r:id="rId1"/>
        </xdr:cNvPr>
        <xdr:cNvSpPr/>
      </xdr:nvSpPr>
      <xdr:spPr>
        <a:xfrm>
          <a:off x="5810250" y="120650"/>
          <a:ext cx="920750" cy="44450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8.xml><?xml version="1.0" encoding="utf-8"?>
<xdr:wsDr xmlns:xdr="http://schemas.openxmlformats.org/drawingml/2006/spreadsheetDrawing" xmlns:a="http://schemas.openxmlformats.org/drawingml/2006/main">
  <xdr:oneCellAnchor>
    <xdr:from>
      <xdr:col>1</xdr:col>
      <xdr:colOff>15874</xdr:colOff>
      <xdr:row>4</xdr:row>
      <xdr:rowOff>3175</xdr:rowOff>
    </xdr:from>
    <xdr:ext cx="8651875" cy="900824"/>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5474" y="739775"/>
              <a:ext cx="8651875" cy="90082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𝑓𝑢𝑟𝑎𝑛𝑐𝑒</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eqArr>
                          <m:eqArrPr>
                            <m:ctrlPr>
                              <a:rPr lang="en-CA" sz="1100" b="0" i="1">
                                <a:latin typeface="Cambria Math" panose="02040503050406030204" pitchFamily="18" charset="0"/>
                              </a:rPr>
                            </m:ctrlPr>
                          </m:eqArrPr>
                          <m:e>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𝑠𝑢𝑝𝑝𝑙𝑦</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num>
                              <m:den>
                                <m:r>
                                  <a:rPr lang="en-CA" sz="1100" b="0" i="1">
                                    <a:latin typeface="Cambria Math" panose="02040503050406030204" pitchFamily="18" charset="0"/>
                                  </a:rPr>
                                  <m:t>𝑚</m:t>
                                </m:r>
                                <m:r>
                                  <a:rPr lang="en-CA" sz="1100" b="0" i="1">
                                    <a:latin typeface="Cambria Math" panose="02040503050406030204" pitchFamily="18" charset="0"/>
                                  </a:rPr>
                                  <m:t>3</m:t>
                                </m:r>
                              </m:den>
                            </m:f>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f>
                              <m:fPr>
                                <m:ctrlPr>
                                  <a:rPr lang="en-CA" sz="1100" b="0" i="1">
                                    <a:latin typeface="Cambria Math" panose="02040503050406030204" pitchFamily="18" charset="0"/>
                                  </a:rPr>
                                </m:ctrlPr>
                              </m:fPr>
                              <m:num>
                                <m:r>
                                  <a:rPr lang="en-CA" sz="1100" b="0" i="1">
                                    <a:latin typeface="Cambria Math" panose="02040503050406030204" pitchFamily="18" charset="0"/>
                                  </a:rPr>
                                  <m:t>𝑟𝑎𝑡𝑒</m:t>
                                </m:r>
                              </m:num>
                              <m:den>
                                <m:r>
                                  <a:rPr lang="en-CA" sz="1100" b="0" i="1">
                                    <a:latin typeface="Cambria Math" panose="02040503050406030204" pitchFamily="18" charset="0"/>
                                  </a:rPr>
                                  <m:t>𝑚</m:t>
                                </m:r>
                                <m:r>
                                  <a:rPr lang="en-CA" sz="1100" b="0" i="1">
                                    <a:latin typeface="Cambria Math" panose="02040503050406030204" pitchFamily="18" charset="0"/>
                                  </a:rPr>
                                  <m:t>3</m:t>
                                </m:r>
                              </m:den>
                            </m:f>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𝑐𝑎𝑟𝑏𝑜𝑛</m:t>
                            </m:r>
                            <m:r>
                              <a:rPr lang="en-CA" sz="1100" b="0" i="1">
                                <a:latin typeface="Cambria Math" panose="02040503050406030204" pitchFamily="18" charset="0"/>
                              </a:rPr>
                              <m:t> </m:t>
                            </m:r>
                            <m:r>
                              <a:rPr lang="en-CA" sz="1100" b="0" i="1">
                                <a:latin typeface="Cambria Math" panose="02040503050406030204" pitchFamily="18" charset="0"/>
                              </a:rPr>
                              <m:t>𝑡𝑎𝑥</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e>
                          <m:e>
                            <m:r>
                              <a:rPr lang="en-CA" sz="1100" b="0" i="1">
                                <a:latin typeface="Cambria Math" panose="02040503050406030204" pitchFamily="18" charset="0"/>
                              </a:rPr>
                              <m:t>)</m:t>
                            </m:r>
                          </m:e>
                        </m:eqArr>
                      </m:num>
                      <m:den>
                        <m:r>
                          <a:rPr lang="en-CA" sz="1100" b="0" i="1">
                            <a:latin typeface="Cambria Math" panose="02040503050406030204" pitchFamily="18" charset="0"/>
                          </a:rPr>
                          <m:t>0.038</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𝑚</m:t>
                            </m:r>
                            <m:r>
                              <a:rPr lang="en-CA" sz="1100" b="0" i="1">
                                <a:latin typeface="Cambria Math" panose="02040503050406030204" pitchFamily="18" charset="0"/>
                              </a:rPr>
                              <m:t>3</m:t>
                            </m:r>
                          </m:den>
                        </m:f>
                      </m:den>
                    </m:f>
                  </m:oMath>
                </m:oMathPara>
              </a14:m>
              <a:endParaRPr lang="en-CA" sz="1100" b="0" i="1">
                <a:latin typeface="Cambria Math" panose="02040503050406030204" pitchFamily="18" charset="0"/>
              </a:endParaRPr>
            </a:p>
            <a:p>
              <a:pPr algn="l"/>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5474" y="739775"/>
              <a:ext cx="8651875" cy="90082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r>
                <a:rPr lang="en-CA" sz="1100" b="0" i="0">
                  <a:latin typeface="Cambria Math" panose="02040503050406030204" pitchFamily="18" charset="0"/>
                </a:rPr>
                <a:t>(1)  𝑎𝑛𝑛𝑢𝑎𝑙 𝑜𝑝𝑒𝑟𝑎𝑡𝑖𝑜𝑛𝑎𝑙 𝑔𝑎𝑠 𝑠𝑝𝑎𝑐𝑒 ℎ𝑒𝑎𝑡𝑖𝑛𝑔 =(𝐺𝐽 ℎ𝑒𝑎𝑡𝑖𝑛𝑔 𝑙𝑜𝑎𝑑)/(𝑓𝑢𝑟𝑎𝑛𝑐𝑒 𝑒𝑓𝑓𝑖𝑐𝑖𝑒𝑛𝑐𝑦)∗█((𝑔𝑎𝑠 𝑠𝑢𝑝𝑝𝑙𝑦 𝑐𝑜𝑠𝑡/𝑚3+𝑔𝑎𝑠 𝑣𝑎𝑟𝑖𝑎𝑏𝑙𝑒 𝑟𝑎𝑡𝑒/𝑚3+𝑔𝑎𝑠 𝑐𝑎𝑟𝑏𝑜𝑛 𝑡𝑎𝑥/𝑚3@))/(0.038 𝐺𝐽/𝑚3)</a:t>
              </a:r>
              <a:endParaRPr lang="en-CA" sz="1100" b="0" i="1">
                <a:latin typeface="Cambria Math" panose="02040503050406030204" pitchFamily="18" charset="0"/>
              </a:endParaRPr>
            </a:p>
            <a:p>
              <a:pPr algn="l"/>
              <a:r>
                <a:rPr lang="en-CA" sz="1100" b="0" i="0">
                  <a:latin typeface="Cambria Math" panose="02040503050406030204" pitchFamily="18" charset="0"/>
                </a:rPr>
                <a:t> </a:t>
              </a:r>
              <a:endParaRPr lang="en-CA" sz="1100" b="0"/>
            </a:p>
          </xdr:txBody>
        </xdr:sp>
      </mc:Fallback>
    </mc:AlternateContent>
    <xdr:clientData/>
  </xdr:oneCellAnchor>
  <xdr:oneCellAnchor>
    <xdr:from>
      <xdr:col>0</xdr:col>
      <xdr:colOff>587374</xdr:colOff>
      <xdr:row>36</xdr:row>
      <xdr:rowOff>57151</xdr:rowOff>
    </xdr:from>
    <xdr:ext cx="10798176" cy="273049"/>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600-000005000000}"/>
                </a:ext>
              </a:extLst>
            </xdr:cNvPr>
            <xdr:cNvSpPr txBox="1"/>
          </xdr:nvSpPr>
          <xdr:spPr>
            <a:xfrm>
              <a:off x="587374" y="6134101"/>
              <a:ext cx="1079817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(7)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15−</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𝑠𝑦𝑠𝑡𝑒𝑚𝑠</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3</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r>
                    <a:rPr lang="en-CA" sz="1100" b="0" i="1">
                      <a:latin typeface="Cambria Math" panose="02040503050406030204" pitchFamily="18" charset="0"/>
                    </a:rPr>
                    <m:t>𝑓𝑖𝑥𝑒𝑑</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𝑐h𝑎𝑟𝑔𝑒</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oMath>
              </a14:m>
              <a:endParaRPr lang="en-CA" sz="1100"/>
            </a:p>
            <a:p>
              <a:endParaRPr lang="en-CA" sz="1100"/>
            </a:p>
          </xdr:txBody>
        </xdr:sp>
      </mc:Choice>
      <mc:Fallback xmlns="">
        <xdr:sp macro="" textlink="">
          <xdr:nvSpPr>
            <xdr:cNvPr id="4" name="TextBox 3">
              <a:extLst>
                <a:ext uri="{FF2B5EF4-FFF2-40B4-BE49-F238E27FC236}">
                  <a16:creationId xmlns:a16="http://schemas.microsoft.com/office/drawing/2014/main" id="{00000000-0008-0000-0600-000005000000}"/>
                </a:ext>
              </a:extLst>
            </xdr:cNvPr>
            <xdr:cNvSpPr txBox="1"/>
          </xdr:nvSpPr>
          <xdr:spPr>
            <a:xfrm>
              <a:off x="587374" y="6134101"/>
              <a:ext cx="1079817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(7) </a:t>
              </a:r>
              <a:r>
                <a:rPr lang="en-CA" sz="1100" b="0" i="0">
                  <a:latin typeface="Cambria Math" panose="02040503050406030204" pitchFamily="18" charset="0"/>
                </a:rPr>
                <a:t>𝑡𝑜𝑡𝑎𝑙 15−𝑦𝑒𝑎𝑟 𝑜𝑝𝑒𝑟𝑎𝑡𝑖𝑜𝑛𝑎𝑙 𝑐𝑜𝑠𝑡 𝑓𝑜𝑟 𝑔𝑎𝑠 𝑠𝑦𝑠𝑡𝑒𝑚𝑠 =𝑒𝑞 (1)  𝑓𝑜𝑟 𝑦𝑒𝑎𝑟𝑠 1−15+𝑒𝑞 (2)  𝑓𝑜𝑟 𝑦𝑒𝑎𝑟𝑠 1−15+𝑒𝑞 (3)𝑓𝑜𝑟 𝑦𝑒𝑎𝑟𝑠 1−15+𝑓𝑖𝑥𝑒𝑑 𝑔𝑎𝑠 𝑐ℎ𝑎𝑟𝑔𝑒 𝑓𝑜𝑟 𝑦𝑒𝑎𝑟𝑠 1−15</a:t>
              </a:r>
              <a:endParaRPr lang="en-CA" sz="1100"/>
            </a:p>
            <a:p>
              <a:endParaRPr lang="en-CA" sz="1100"/>
            </a:p>
          </xdr:txBody>
        </xdr:sp>
      </mc:Fallback>
    </mc:AlternateContent>
    <xdr:clientData/>
  </xdr:oneCellAnchor>
  <xdr:oneCellAnchor>
    <xdr:from>
      <xdr:col>1</xdr:col>
      <xdr:colOff>3175</xdr:colOff>
      <xdr:row>98</xdr:row>
      <xdr:rowOff>22225</xdr:rowOff>
    </xdr:from>
    <xdr:ext cx="65" cy="172227"/>
    <xdr:sp macro="" textlink="">
      <xdr:nvSpPr>
        <xdr:cNvPr id="12" name="TextBox 11">
          <a:extLst>
            <a:ext uri="{FF2B5EF4-FFF2-40B4-BE49-F238E27FC236}">
              <a16:creationId xmlns:a16="http://schemas.microsoft.com/office/drawing/2014/main" id="{00000000-0008-0000-0600-000003000000}"/>
            </a:ext>
          </a:extLst>
        </xdr:cNvPr>
        <xdr:cNvSpPr txBox="1"/>
      </xdr:nvSpPr>
      <xdr:spPr>
        <a:xfrm>
          <a:off x="612775" y="51784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0</xdr:col>
      <xdr:colOff>571500</xdr:colOff>
      <xdr:row>20</xdr:row>
      <xdr:rowOff>133350</xdr:rowOff>
    </xdr:from>
    <xdr:ext cx="5078634" cy="63119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00000000-0008-0000-0600-000002000000}"/>
                </a:ext>
              </a:extLst>
            </xdr:cNvPr>
            <xdr:cNvSpPr txBox="1"/>
          </xdr:nvSpPr>
          <xdr:spPr>
            <a:xfrm>
              <a:off x="571500" y="3632200"/>
              <a:ext cx="5078634"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0" name="TextBox 19">
              <a:extLst>
                <a:ext uri="{FF2B5EF4-FFF2-40B4-BE49-F238E27FC236}">
                  <a16:creationId xmlns:a16="http://schemas.microsoft.com/office/drawing/2014/main" id="{00000000-0008-0000-0600-000002000000}"/>
                </a:ext>
              </a:extLst>
            </xdr:cNvPr>
            <xdr:cNvSpPr txBox="1"/>
          </xdr:nvSpPr>
          <xdr:spPr>
            <a:xfrm>
              <a:off x="571500" y="3632200"/>
              <a:ext cx="5078634"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(4)  𝑎𝑛𝑛𝑢𝑎𝑙 𝑜𝑝𝑒𝑟𝑎𝑡𝑖𝑜𝑛𝑎𝑙 𝐴𝑆𝐻𝑃 𝑠𝑝𝑎𝑐𝑒 ℎ𝑒𝑎𝑡𝑖𝑛𝑔 =(𝐺𝐽 ℎ𝑒𝑎𝑡𝑖𝑛𝑔 𝑙𝑜𝑎𝑑)/(ℎ𝑒𝑎𝑡𝑖𝑛𝑔 𝑆𝐶𝑂𝑃)∗(𝑐𝑜𝑠𝑡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0</xdr:col>
      <xdr:colOff>577850</xdr:colOff>
      <xdr:row>25</xdr:row>
      <xdr:rowOff>69850</xdr:rowOff>
    </xdr:from>
    <xdr:ext cx="5033236" cy="631198"/>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00000000-0008-0000-0600-000002000000}"/>
                </a:ext>
              </a:extLst>
            </xdr:cNvPr>
            <xdr:cNvSpPr txBox="1"/>
          </xdr:nvSpPr>
          <xdr:spPr>
            <a:xfrm>
              <a:off x="577850" y="4489450"/>
              <a:ext cx="503323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5</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1" name="TextBox 20">
              <a:extLst>
                <a:ext uri="{FF2B5EF4-FFF2-40B4-BE49-F238E27FC236}">
                  <a16:creationId xmlns:a16="http://schemas.microsoft.com/office/drawing/2014/main" id="{00000000-0008-0000-0600-000002000000}"/>
                </a:ext>
              </a:extLst>
            </xdr:cNvPr>
            <xdr:cNvSpPr txBox="1"/>
          </xdr:nvSpPr>
          <xdr:spPr>
            <a:xfrm>
              <a:off x="577850" y="4489450"/>
              <a:ext cx="503323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(5)  𝑎𝑛𝑛𝑢𝑎𝑙 𝑜𝑝𝑒𝑟𝑎𝑡𝑖𝑜𝑛𝑎𝑙 𝐴𝑆𝐻𝑃 𝑠𝑝𝑎𝑐𝑒 𝑐𝑜𝑜𝑙𝑖𝑛𝑔 =(𝐺𝐽 𝑐𝑜𝑜𝑙𝑖𝑛𝑔 𝑙𝑜𝑎𝑑)/(𝑐𝑜𝑜𝑙𝑖𝑛𝑔 𝑆𝐶𝑂𝑃)∗(𝑐𝑜𝑠𝑡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1</xdr:col>
      <xdr:colOff>0</xdr:colOff>
      <xdr:row>10</xdr:row>
      <xdr:rowOff>0</xdr:rowOff>
    </xdr:from>
    <xdr:ext cx="6428106" cy="631198"/>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00000000-0008-0000-0600-000002000000}"/>
                </a:ext>
              </a:extLst>
            </xdr:cNvPr>
            <xdr:cNvSpPr txBox="1"/>
          </xdr:nvSpPr>
          <xdr:spPr>
            <a:xfrm>
              <a:off x="609600" y="1657350"/>
              <a:ext cx="642810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𝑠𝑒𝑎𝑠𝑜𝑛𝑎𝑙</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𝑒𝑙𝑒𝑡𝑟𝑖𝑐𝑖𝑡𝑦</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2" name="TextBox 21">
              <a:extLst>
                <a:ext uri="{FF2B5EF4-FFF2-40B4-BE49-F238E27FC236}">
                  <a16:creationId xmlns:a16="http://schemas.microsoft.com/office/drawing/2014/main" id="{00000000-0008-0000-0600-000002000000}"/>
                </a:ext>
              </a:extLst>
            </xdr:cNvPr>
            <xdr:cNvSpPr txBox="1"/>
          </xdr:nvSpPr>
          <xdr:spPr>
            <a:xfrm>
              <a:off x="609600" y="1657350"/>
              <a:ext cx="642810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(2)  𝑎𝑛𝑛𝑢𝑎𝑙 𝑜𝑝𝑒𝑟𝑎𝑡𝑖𝑜𝑛𝑎𝑙 𝐴𝐶 𝑠𝑝𝑎𝑐𝑒 𝑐𝑜𝑜𝑙𝑖𝑛𝑔 =(𝐺𝐽 𝑐𝑜𝑜𝑙𝑖𝑛𝑔 𝑙𝑜𝑎𝑑)/(𝐴𝐶 𝑠𝑒𝑎𝑠𝑜𝑛𝑎𝑙 𝑒𝑓𝑓𝑖𝑐𝑖𝑒𝑛𝑐𝑦)∗(𝑒𝑙𝑒𝑡𝑟𝑖𝑐𝑖𝑡𝑦 𝑣𝑎𝑟𝑖𝑎𝑏𝑙𝑒 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1</xdr:col>
      <xdr:colOff>0</xdr:colOff>
      <xdr:row>15</xdr:row>
      <xdr:rowOff>0</xdr:rowOff>
    </xdr:from>
    <xdr:ext cx="9594850" cy="793935"/>
    <mc:AlternateContent xmlns:mc="http://schemas.openxmlformats.org/markup-compatibility/2006" xmlns:a14="http://schemas.microsoft.com/office/drawing/2010/main">
      <mc:Choice Requires="a14">
        <xdr:sp macro="" textlink="">
          <xdr:nvSpPr>
            <xdr:cNvPr id="24" name="TextBox 23">
              <a:extLst>
                <a:ext uri="{FF2B5EF4-FFF2-40B4-BE49-F238E27FC236}">
                  <a16:creationId xmlns:a16="http://schemas.microsoft.com/office/drawing/2014/main" id="{00000000-0008-0000-0600-000002000000}"/>
                </a:ext>
              </a:extLst>
            </xdr:cNvPr>
            <xdr:cNvSpPr txBox="1"/>
          </xdr:nvSpPr>
          <xdr:spPr>
            <a:xfrm>
              <a:off x="609600" y="2762250"/>
              <a:ext cx="9594850" cy="79393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3</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eqArr>
                          <m:eqArrPr>
                            <m:ctrlPr>
                              <a:rPr lang="en-CA" sz="1100" b="0" i="1">
                                <a:latin typeface="Cambria Math" panose="02040503050406030204" pitchFamily="18" charset="0"/>
                              </a:rPr>
                            </m:ctrlPr>
                          </m:eqArrPr>
                          <m:e>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𝑠𝑢𝑝𝑝𝑙𝑦</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r>
                              <a:rPr lang="en-CA" sz="1100" b="0" i="1">
                                <a:latin typeface="Cambria Math" panose="02040503050406030204" pitchFamily="18" charset="0"/>
                              </a:rPr>
                              <m:t> </m:t>
                            </m:r>
                            <m:r>
                              <a:rPr lang="en-CA" sz="1100" b="0" i="1">
                                <a:latin typeface="Cambria Math" panose="02040503050406030204" pitchFamily="18" charset="0"/>
                              </a:rPr>
                              <m:t>𝑟𝑎𝑡𝑒</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𝑐𝑎𝑟𝑏𝑜𝑛</m:t>
                            </m:r>
                            <m:r>
                              <a:rPr lang="en-CA" sz="1100" b="0" i="1">
                                <a:latin typeface="Cambria Math" panose="02040503050406030204" pitchFamily="18" charset="0"/>
                              </a:rPr>
                              <m:t> </m:t>
                            </m:r>
                            <m:r>
                              <a:rPr lang="en-CA" sz="1100" b="0" i="1">
                                <a:latin typeface="Cambria Math" panose="02040503050406030204" pitchFamily="18" charset="0"/>
                              </a:rPr>
                              <m:t>𝑡𝑎𝑥</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e>
                          <m:e>
                            <m:r>
                              <a:rPr lang="en-CA" sz="1100" b="0" i="1">
                                <a:latin typeface="Cambria Math" panose="02040503050406030204" pitchFamily="18" charset="0"/>
                              </a:rPr>
                              <m:t>)</m:t>
                            </m:r>
                          </m:e>
                        </m:eqArr>
                      </m:num>
                      <m:den>
                        <m:r>
                          <a:rPr lang="en-CA" sz="1100" b="0" i="1">
                            <a:latin typeface="Cambria Math" panose="02040503050406030204" pitchFamily="18" charset="0"/>
                          </a:rPr>
                          <m:t>0.038</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𝑚</m:t>
                            </m:r>
                            <m:r>
                              <a:rPr lang="en-CA" sz="1100" b="0" i="1">
                                <a:latin typeface="Cambria Math" panose="02040503050406030204" pitchFamily="18" charset="0"/>
                              </a:rPr>
                              <m:t>3</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4" name="TextBox 23">
              <a:extLst>
                <a:ext uri="{FF2B5EF4-FFF2-40B4-BE49-F238E27FC236}">
                  <a16:creationId xmlns:a16="http://schemas.microsoft.com/office/drawing/2014/main" id="{00000000-0008-0000-0600-000002000000}"/>
                </a:ext>
              </a:extLst>
            </xdr:cNvPr>
            <xdr:cNvSpPr txBox="1"/>
          </xdr:nvSpPr>
          <xdr:spPr>
            <a:xfrm>
              <a:off x="609600" y="2762250"/>
              <a:ext cx="9594850" cy="79393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(3)  𝑎𝑛𝑛𝑢𝑎𝑙 𝑜𝑝𝑒𝑟𝑎𝑡𝑖𝑜𝑛𝑎𝑙 𝑔𝑎𝑠 𝑤𝑎𝑡𝑒𝑟 ℎ𝑒𝑎𝑡𝑖𝑛𝑔 =(𝐺𝐽 𝑤𝑎𝑡𝑒𝑟 ℎ𝑒𝑎𝑡𝑖𝑛𝑔 𝑙𝑜𝑎𝑑)/( 𝑤𝑎𝑡𝑒𝑟 ℎ𝑒𝑎𝑡𝑖𝑛𝑔 𝑒𝑓𝑓𝑖𝑐𝑖𝑒𝑛𝑐𝑦)∗█((𝑔𝑎𝑠 𝑠𝑢𝑝𝑝𝑙𝑦 𝑐𝑜𝑠𝑡/𝑚3+𝑔𝑎𝑠 𝑣𝑎𝑟𝑖𝑎𝑏𝑙𝑒 𝑟𝑎𝑡𝑒/𝑚3+𝑔𝑎𝑠 𝑐𝑎𝑟𝑏𝑜𝑛 𝑡𝑎𝑥/𝑚3@))/(0.038 𝐺𝐽/𝑚3)</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0</xdr:col>
      <xdr:colOff>590550</xdr:colOff>
      <xdr:row>30</xdr:row>
      <xdr:rowOff>0</xdr:rowOff>
    </xdr:from>
    <xdr:ext cx="12007850" cy="473848"/>
    <mc:AlternateContent xmlns:mc="http://schemas.openxmlformats.org/markup-compatibility/2006" xmlns:a14="http://schemas.microsoft.com/office/drawing/2010/main">
      <mc:Choice Requires="a14">
        <xdr:sp macro="" textlink="">
          <xdr:nvSpPr>
            <xdr:cNvPr id="25" name="TextBox 24">
              <a:extLst>
                <a:ext uri="{FF2B5EF4-FFF2-40B4-BE49-F238E27FC236}">
                  <a16:creationId xmlns:a16="http://schemas.microsoft.com/office/drawing/2014/main" id="{00000000-0008-0000-0600-000002000000}"/>
                </a:ext>
              </a:extLst>
            </xdr:cNvPr>
            <xdr:cNvSpPr txBox="1"/>
          </xdr:nvSpPr>
          <xdr:spPr>
            <a:xfrm>
              <a:off x="590550" y="5524500"/>
              <a:ext cx="120078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6</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𝑖𝑛𝑐𝑙𝑢𝑑𝑖𝑛𝑔</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𝑝𝑒𝑛𝑎𝑙𝑡𝑦</m:t>
                    </m:r>
                    <m:r>
                      <a:rPr lang="en-CA" sz="1100" b="0" i="1">
                        <a:latin typeface="Cambria Math" panose="02040503050406030204" pitchFamily="18" charset="0"/>
                      </a:rPr>
                      <m:t> =</m:t>
                    </m:r>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r>
                              <a:rPr lang="en-CA" sz="1100" b="0" i="1">
                                <a:latin typeface="Cambria Math" panose="02040503050406030204" pitchFamily="18" charset="0"/>
                              </a:rPr>
                              <m:t> </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1</m:t>
                        </m:r>
                      </m:num>
                      <m:den>
                        <m:r>
                          <a:rPr lang="en-CA" sz="1100" b="0" i="1">
                            <a:latin typeface="Cambria Math" panose="02040503050406030204" pitchFamily="18" charset="0"/>
                          </a:rPr>
                          <m:t>2</m:t>
                        </m:r>
                      </m:den>
                    </m:f>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h𝑒𝑎𝑖𝑛𝑔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𝑘𝑊𝐻</m:t>
                        </m:r>
                      </m:num>
                      <m:den>
                        <m:r>
                          <a:rPr lang="en-CA" sz="1100" b="0" i="1">
                            <a:latin typeface="Cambria Math" panose="02040503050406030204" pitchFamily="18" charset="0"/>
                          </a:rPr>
                          <m:t>0.0036 </m:t>
                        </m:r>
                        <m:r>
                          <a:rPr lang="en-CA" sz="1100" b="0" i="1">
                            <a:latin typeface="Cambria Math" panose="02040503050406030204" pitchFamily="18" charset="0"/>
                          </a:rPr>
                          <m:t>𝐺𝐽</m:t>
                        </m:r>
                        <m:r>
                          <a:rPr lang="en-CA" sz="1100" b="0" i="1">
                            <a:latin typeface="Cambria Math" panose="02040503050406030204" pitchFamily="18" charset="0"/>
                          </a:rPr>
                          <m:t>/</m:t>
                        </m:r>
                        <m:r>
                          <a:rPr lang="en-CA" sz="1100" b="0" i="1">
                            <a:latin typeface="Cambria Math" panose="02040503050406030204" pitchFamily="18" charset="0"/>
                          </a:rPr>
                          <m:t>𝑘𝑊h</m:t>
                        </m:r>
                      </m:den>
                    </m:f>
                    <m:r>
                      <a:rPr lang="en-CA" sz="1100" b="0" i="1">
                        <a:latin typeface="Cambria Math" panose="02040503050406030204" pitchFamily="18" charset="0"/>
                      </a:rPr>
                      <m:t> </m:t>
                    </m:r>
                  </m:oMath>
                </m:oMathPara>
              </a14:m>
              <a:endParaRPr lang="en-CA" sz="1100" b="0"/>
            </a:p>
          </xdr:txBody>
        </xdr:sp>
      </mc:Choice>
      <mc:Fallback xmlns="">
        <xdr:sp macro="" textlink="">
          <xdr:nvSpPr>
            <xdr:cNvPr id="25" name="TextBox 24">
              <a:extLst>
                <a:ext uri="{FF2B5EF4-FFF2-40B4-BE49-F238E27FC236}">
                  <a16:creationId xmlns:a16="http://schemas.microsoft.com/office/drawing/2014/main" id="{00000000-0008-0000-0600-000002000000}"/>
                </a:ext>
              </a:extLst>
            </xdr:cNvPr>
            <xdr:cNvSpPr txBox="1"/>
          </xdr:nvSpPr>
          <xdr:spPr>
            <a:xfrm>
              <a:off x="590550" y="5524500"/>
              <a:ext cx="120078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(6)  𝑎𝑛𝑛𝑢𝑎𝑙 𝑜𝑝𝑒𝑟𝑎𝑡𝑖𝑜𝑛𝑎𝑙 𝐻𝑃𝑊𝐻 𝑤𝑎𝑡𝑒𝑟 ℎ𝑒𝑎𝑡𝑖𝑛𝑔 𝑖𝑛𝑐𝑙𝑢𝑑𝑖𝑛𝑔 ℎ𝑒𝑎𝑡𝑖𝑛𝑔 𝑝𝑒𝑛𝑎𝑙𝑡𝑦 =((𝐺𝐽 𝑤𝑎𝑡𝑒𝑟 ℎ𝑒𝑡𝑖𝑛𝑔 𝑙𝑜𝑎𝑑)/(𝐻𝑃𝑊𝐻 𝐶𝑂𝑃)∗(𝑐𝑜𝑠𝑡 𝑝𝑒𝑟 𝑘𝑊ℎ)/(0.0036 𝐺𝐽/𝑘𝑊ℎ  ))+1/2 ((𝐺𝐽 𝑤𝑎𝑡𝑒𝑟 ℎ𝑒𝑎𝑡𝑖𝑛𝑔 𝑙𝑜𝑎𝑑)/(𝐴𝑆𝐻𝑃 ℎ𝑒𝑎𝑖𝑛𝑔 𝑆𝐶𝑂𝑃)  −(𝐺𝐽 𝑤𝑎𝑡𝑒𝑟 ℎ𝑒𝑎𝑡𝑖𝑛𝑔 𝑙𝑜𝑎𝑑)/(𝐴𝑆𝐻𝑃 𝑐𝑜𝑜𝑙𝑖𝑛𝑔 𝑆𝐶𝑂𝑃))∗(𝑐𝑜𝑠𝑡 𝑝𝑒𝑟 𝑘𝑊𝐻)/(0.0036 𝐺𝐽/𝑘𝑊ℎ)  </a:t>
              </a:r>
              <a:endParaRPr lang="en-CA" sz="1100" b="0"/>
            </a:p>
          </xdr:txBody>
        </xdr:sp>
      </mc:Fallback>
    </mc:AlternateContent>
    <xdr:clientData/>
  </xdr:oneCellAnchor>
  <xdr:oneCellAnchor>
    <xdr:from>
      <xdr:col>1</xdr:col>
      <xdr:colOff>0</xdr:colOff>
      <xdr:row>39</xdr:row>
      <xdr:rowOff>0</xdr:rowOff>
    </xdr:from>
    <xdr:ext cx="8883650" cy="273049"/>
    <mc:AlternateContent xmlns:mc="http://schemas.openxmlformats.org/markup-compatibility/2006" xmlns:a14="http://schemas.microsoft.com/office/drawing/2010/main">
      <mc:Choice Requires="a14">
        <xdr:sp macro="" textlink="">
          <xdr:nvSpPr>
            <xdr:cNvPr id="26" name="TextBox 25">
              <a:extLst>
                <a:ext uri="{FF2B5EF4-FFF2-40B4-BE49-F238E27FC236}">
                  <a16:creationId xmlns:a16="http://schemas.microsoft.com/office/drawing/2014/main" id="{00000000-0008-0000-0600-000005000000}"/>
                </a:ext>
              </a:extLst>
            </xdr:cNvPr>
            <xdr:cNvSpPr txBox="1"/>
          </xdr:nvSpPr>
          <xdr:spPr>
            <a:xfrm>
              <a:off x="609600" y="6629400"/>
              <a:ext cx="88836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(8)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15−</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𝑢𝑝𝑚𝑝</m:t>
                  </m:r>
                  <m:r>
                    <a:rPr lang="en-CA" sz="1100" b="0" i="1">
                      <a:latin typeface="Cambria Math" panose="02040503050406030204" pitchFamily="18" charset="0"/>
                    </a:rPr>
                    <m:t> </m:t>
                  </m:r>
                  <m:r>
                    <a:rPr lang="en-CA" sz="1100" b="0" i="1">
                      <a:latin typeface="Cambria Math" panose="02040503050406030204" pitchFamily="18" charset="0"/>
                    </a:rPr>
                    <m:t>𝑠𝑦𝑠𝑡𝑒𝑚𝑠</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5</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36</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1−15</m:t>
                  </m:r>
                </m:oMath>
              </a14:m>
              <a:endParaRPr lang="en-CA" sz="1100"/>
            </a:p>
          </xdr:txBody>
        </xdr:sp>
      </mc:Choice>
      <mc:Fallback xmlns="">
        <xdr:sp macro="" textlink="">
          <xdr:nvSpPr>
            <xdr:cNvPr id="26" name="TextBox 25">
              <a:extLst>
                <a:ext uri="{FF2B5EF4-FFF2-40B4-BE49-F238E27FC236}">
                  <a16:creationId xmlns:a16="http://schemas.microsoft.com/office/drawing/2014/main" id="{00000000-0008-0000-0600-000005000000}"/>
                </a:ext>
              </a:extLst>
            </xdr:cNvPr>
            <xdr:cNvSpPr txBox="1"/>
          </xdr:nvSpPr>
          <xdr:spPr>
            <a:xfrm>
              <a:off x="609600" y="6629400"/>
              <a:ext cx="88836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(8) </a:t>
              </a:r>
              <a:r>
                <a:rPr lang="en-CA" sz="1100" b="0" i="0">
                  <a:latin typeface="Cambria Math" panose="02040503050406030204" pitchFamily="18" charset="0"/>
                </a:rPr>
                <a:t>𝑡𝑜𝑡𝑎𝑙 15−𝑦𝑒𝑎𝑟 𝑜𝑝𝑒𝑟𝑎𝑡𝑖𝑜𝑛𝑎𝑙 𝑐𝑜𝑠𝑡 𝑓𝑜𝑟 ℎ𝑒𝑎𝑡 𝑢𝑝𝑚𝑝 𝑠𝑦𝑠𝑡𝑒𝑚𝑠 =𝑒𝑞 (4)  𝑓𝑜𝑟 𝑦𝑒𝑎𝑟𝑠 1−15+𝑒𝑞 (5)  𝑓𝑜𝑟 𝑦𝑒𝑎𝑟𝑠 1−15+𝑒𝑞 (36)𝑓𝑜𝑟 𝑦𝑒𝑎𝑟𝑠 1−15</a:t>
              </a:r>
              <a:endParaRPr lang="en-CA" sz="1100"/>
            </a:p>
          </xdr:txBody>
        </xdr:sp>
      </mc:Fallback>
    </mc:AlternateContent>
    <xdr:clientData/>
  </xdr:oneCellAnchor>
  <xdr:oneCellAnchor>
    <xdr:from>
      <xdr:col>1</xdr:col>
      <xdr:colOff>0</xdr:colOff>
      <xdr:row>42</xdr:row>
      <xdr:rowOff>0</xdr:rowOff>
    </xdr:from>
    <xdr:ext cx="7213600" cy="273049"/>
    <mc:AlternateContent xmlns:mc="http://schemas.openxmlformats.org/markup-compatibility/2006" xmlns:a14="http://schemas.microsoft.com/office/drawing/2010/main">
      <mc:Choice Requires="a14">
        <xdr:sp macro="" textlink="">
          <xdr:nvSpPr>
            <xdr:cNvPr id="27" name="TextBox 26">
              <a:extLst>
                <a:ext uri="{FF2B5EF4-FFF2-40B4-BE49-F238E27FC236}">
                  <a16:creationId xmlns:a16="http://schemas.microsoft.com/office/drawing/2014/main" id="{00000000-0008-0000-0600-000005000000}"/>
                </a:ext>
              </a:extLst>
            </xdr:cNvPr>
            <xdr:cNvSpPr txBox="1"/>
          </xdr:nvSpPr>
          <xdr:spPr>
            <a:xfrm>
              <a:off x="609600" y="7181850"/>
              <a:ext cx="72136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(9)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𝑐𝑜𝑠𝑡𝑓𝑜𝑟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𝑓𝑢𝑟𝑛𝑎𝑐𝑒</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h𝑒𝑎𝑡𝑒𝑟</m:t>
                  </m:r>
                </m:oMath>
              </a14:m>
              <a:r>
                <a:rPr lang="en-CA" sz="1100" b="0" i="1">
                  <a:latin typeface="Cambria Math" panose="02040503050406030204" pitchFamily="18" charset="0"/>
                </a:rPr>
                <a:t> </a:t>
              </a:r>
              <a14:m>
                <m:oMath xmlns:m="http://schemas.openxmlformats.org/officeDocument/2006/math">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15−</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27" name="TextBox 26">
              <a:extLst>
                <a:ext uri="{FF2B5EF4-FFF2-40B4-BE49-F238E27FC236}">
                  <a16:creationId xmlns:a16="http://schemas.microsoft.com/office/drawing/2014/main" id="{00000000-0008-0000-0600-000005000000}"/>
                </a:ext>
              </a:extLst>
            </xdr:cNvPr>
            <xdr:cNvSpPr txBox="1"/>
          </xdr:nvSpPr>
          <xdr:spPr>
            <a:xfrm>
              <a:off x="609600" y="7181850"/>
              <a:ext cx="72136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(9) </a:t>
              </a:r>
              <a:r>
                <a:rPr lang="en-CA" sz="1100" b="0" i="0">
                  <a:latin typeface="Cambria Math" panose="02040503050406030204" pitchFamily="18" charset="0"/>
                </a:rPr>
                <a:t>𝑡𝑜𝑡𝑎𝑙 𝑙𝑖𝑓𝑒𝑡𝑖𝑚𝑒 𝑐𝑜𝑠𝑡𝑓𝑜𝑟 𝑔𝑎𝑠 𝑠𝑦𝑠𝑡𝑒𝑚=𝑢𝑝𝑓𝑟𝑜𝑛𝑡 𝑐𝑜𝑠𝑡 𝑜𝑓 𝑓𝑢𝑟𝑛𝑎𝑐𝑒, 𝐴𝐶 𝑎𝑛𝑑 𝑤𝑎𝑡𝑒𝑟 ℎ𝑒𝑎𝑡𝑒𝑟</a:t>
              </a:r>
              <a:r>
                <a:rPr lang="en-CA" sz="1100" b="0" i="1">
                  <a:latin typeface="Cambria Math" panose="02040503050406030204" pitchFamily="18" charset="0"/>
                </a:rPr>
                <a:t> </a:t>
              </a:r>
              <a:r>
                <a:rPr lang="en-CA" sz="1100" b="0" i="0">
                  <a:latin typeface="Cambria Math" panose="02040503050406030204" pitchFamily="18" charset="0"/>
                </a:rPr>
                <a:t>+𝑡𝑜𝑡𝑎𝑙 15−𝑦𝑒𝑎𝑟 𝑜𝑝𝑒𝑟𝑎𝑡𝑖𝑜𝑛𝑎𝑙 𝑐𝑜𝑠𝑡 </a:t>
              </a:r>
              <a:endParaRPr lang="en-CA" sz="1100"/>
            </a:p>
            <a:p>
              <a:endParaRPr lang="en-CA" sz="1100"/>
            </a:p>
          </xdr:txBody>
        </xdr:sp>
      </mc:Fallback>
    </mc:AlternateContent>
    <xdr:clientData/>
  </xdr:oneCellAnchor>
  <xdr:oneCellAnchor>
    <xdr:from>
      <xdr:col>1</xdr:col>
      <xdr:colOff>0</xdr:colOff>
      <xdr:row>44</xdr:row>
      <xdr:rowOff>0</xdr:rowOff>
    </xdr:from>
    <xdr:ext cx="9055100" cy="273049"/>
    <mc:AlternateContent xmlns:mc="http://schemas.openxmlformats.org/markup-compatibility/2006" xmlns:a14="http://schemas.microsoft.com/office/drawing/2010/main">
      <mc:Choice Requires="a14">
        <xdr:sp macro="" textlink="">
          <xdr:nvSpPr>
            <xdr:cNvPr id="28" name="TextBox 27">
              <a:extLst>
                <a:ext uri="{FF2B5EF4-FFF2-40B4-BE49-F238E27FC236}">
                  <a16:creationId xmlns:a16="http://schemas.microsoft.com/office/drawing/2014/main" id="{00000000-0008-0000-0600-000005000000}"/>
                </a:ext>
              </a:extLst>
            </xdr:cNvPr>
            <xdr:cNvSpPr txBox="1"/>
          </xdr:nvSpPr>
          <xdr:spPr>
            <a:xfrm>
              <a:off x="609600" y="8102600"/>
              <a:ext cx="90551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(10)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𝑐𝑜𝑠𝑡𝑜𝑓𝐴𝑆𝐻𝑃</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𝑒𝑙𝑒𝑐𝑡𝑟𝑖𝑐𝑎𝑙</m:t>
                  </m:r>
                  <m:r>
                    <a:rPr lang="en-CA" sz="1100" b="0" i="1">
                      <a:latin typeface="Cambria Math" panose="02040503050406030204" pitchFamily="18" charset="0"/>
                    </a:rPr>
                    <m:t> </m:t>
                  </m:r>
                  <m:r>
                    <a:rPr lang="en-CA" sz="1100" b="0" i="1">
                      <a:latin typeface="Cambria Math" panose="02040503050406030204" pitchFamily="18" charset="0"/>
                    </a:rPr>
                    <m:t>𝑝𝑎𝑛𝑒𝑙</m:t>
                  </m:r>
                  <m:r>
                    <a:rPr lang="en-CA" sz="1100" b="0" i="1">
                      <a:latin typeface="Cambria Math" panose="02040503050406030204" pitchFamily="18" charset="0"/>
                    </a:rPr>
                    <m:t> </m:t>
                  </m:r>
                  <m:r>
                    <a:rPr lang="en-CA" sz="1100" b="0" i="1">
                      <a:latin typeface="Cambria Math" panose="02040503050406030204" pitchFamily="18" charset="0"/>
                    </a:rPr>
                    <m:t>𝑢𝑝𝑔𝑟𝑎𝑑𝑒</m:t>
                  </m:r>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15−</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28" name="TextBox 27">
              <a:extLst>
                <a:ext uri="{FF2B5EF4-FFF2-40B4-BE49-F238E27FC236}">
                  <a16:creationId xmlns:a16="http://schemas.microsoft.com/office/drawing/2014/main" id="{00000000-0008-0000-0600-000005000000}"/>
                </a:ext>
              </a:extLst>
            </xdr:cNvPr>
            <xdr:cNvSpPr txBox="1"/>
          </xdr:nvSpPr>
          <xdr:spPr>
            <a:xfrm>
              <a:off x="609600" y="8102600"/>
              <a:ext cx="90551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(10) </a:t>
              </a:r>
              <a:r>
                <a:rPr lang="en-CA" sz="1100" b="0" i="0">
                  <a:latin typeface="Cambria Math" panose="02040503050406030204" pitchFamily="18" charset="0"/>
                </a:rPr>
                <a:t>𝑡𝑜𝑡𝑎𝑙 𝑙𝑖𝑓𝑒𝑡𝑖𝑚𝑒 𝑐𝑜𝑠𝑡𝑓𝑜𝑟 ℎ𝑒𝑎𝑡 𝑝𝑢𝑚𝑝 𝑠𝑦𝑠𝑡𝑒𝑚=𝑢𝑝𝑓𝑟𝑜𝑛𝑡 𝑐𝑜𝑠𝑡𝑜𝑓𝐴𝑆𝐻𝑃, 𝐻𝑃𝑊𝐻 𝑎𝑛𝑑 𝑒𝑙𝑒𝑐𝑡𝑟𝑖𝑐𝑎𝑙 𝑝𝑎𝑛𝑒𝑙 𝑢𝑝𝑔𝑟𝑎𝑑𝑒+𝑡𝑜𝑡𝑎𝑙 15−𝑦𝑒𝑎𝑟 𝑜𝑝𝑒𝑟𝑎𝑡𝑖𝑜𝑛𝑎𝑙 𝑐𝑜𝑠𝑡 </a:t>
              </a:r>
              <a:endParaRPr lang="en-CA" sz="1100"/>
            </a:p>
            <a:p>
              <a:endParaRPr lang="en-CA" sz="1100"/>
            </a:p>
          </xdr:txBody>
        </xdr:sp>
      </mc:Fallback>
    </mc:AlternateContent>
    <xdr:clientData/>
  </xdr:oneCellAnchor>
  <xdr:oneCellAnchor>
    <xdr:from>
      <xdr:col>1</xdr:col>
      <xdr:colOff>0</xdr:colOff>
      <xdr:row>46</xdr:row>
      <xdr:rowOff>0</xdr:rowOff>
    </xdr:from>
    <xdr:ext cx="5003800" cy="273049"/>
    <mc:AlternateContent xmlns:mc="http://schemas.openxmlformats.org/markup-compatibility/2006" xmlns:a14="http://schemas.microsoft.com/office/drawing/2010/main">
      <mc:Choice Requires="a14">
        <xdr:sp macro="" textlink="">
          <xdr:nvSpPr>
            <xdr:cNvPr id="29" name="TextBox 28">
              <a:extLst>
                <a:ext uri="{FF2B5EF4-FFF2-40B4-BE49-F238E27FC236}">
                  <a16:creationId xmlns:a16="http://schemas.microsoft.com/office/drawing/2014/main" id="{00000000-0008-0000-0600-000005000000}"/>
                </a:ext>
              </a:extLst>
            </xdr:cNvPr>
            <xdr:cNvSpPr txBox="1"/>
          </xdr:nvSpPr>
          <xdr:spPr>
            <a:xfrm>
              <a:off x="609600" y="7918450"/>
              <a:ext cx="50038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(11)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𝑜𝑣𝑒𝑟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10</m:t>
                      </m:r>
                    </m:e>
                  </m:d>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(9) </m:t>
                  </m:r>
                </m:oMath>
              </a14:m>
              <a:endParaRPr lang="en-CA" sz="1100"/>
            </a:p>
            <a:p>
              <a:endParaRPr lang="en-CA" sz="1100"/>
            </a:p>
          </xdr:txBody>
        </xdr:sp>
      </mc:Choice>
      <mc:Fallback xmlns="">
        <xdr:sp macro="" textlink="">
          <xdr:nvSpPr>
            <xdr:cNvPr id="29" name="TextBox 28">
              <a:extLst>
                <a:ext uri="{FF2B5EF4-FFF2-40B4-BE49-F238E27FC236}">
                  <a16:creationId xmlns:a16="http://schemas.microsoft.com/office/drawing/2014/main" id="{00000000-0008-0000-0600-000005000000}"/>
                </a:ext>
              </a:extLst>
            </xdr:cNvPr>
            <xdr:cNvSpPr txBox="1"/>
          </xdr:nvSpPr>
          <xdr:spPr>
            <a:xfrm>
              <a:off x="609600" y="7918450"/>
              <a:ext cx="50038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(11) </a:t>
              </a:r>
              <a:r>
                <a:rPr lang="en-CA" sz="1100" b="0" i="0">
                  <a:latin typeface="Cambria Math" panose="02040503050406030204" pitchFamily="18" charset="0"/>
                </a:rPr>
                <a:t>𝑡𝑜𝑡𝑎𝑙 𝑙𝑖𝑓𝑒𝑡𝑖𝑚𝑒 𝑠𝑎𝑣𝑖𝑛𝑔𝑠 𝑓𝑜𝑟 ℎ𝑒𝑎𝑡 𝑝𝑢𝑚𝑝 𝑠𝑦𝑠𝑡𝑒𝑚 𝑜𝑣𝑒𝑟 𝑔𝑎𝑠=𝑒𝑞 (10)  −𝑒𝑞 (9) </a:t>
              </a:r>
              <a:endParaRPr lang="en-CA" sz="1100"/>
            </a:p>
            <a:p>
              <a:endParaRPr lang="en-CA" sz="1100"/>
            </a:p>
          </xdr:txBody>
        </xdr:sp>
      </mc:Fallback>
    </mc:AlternateContent>
    <xdr:clientData/>
  </xdr:oneCellAnchor>
  <xdr:oneCellAnchor>
    <xdr:from>
      <xdr:col>1</xdr:col>
      <xdr:colOff>0</xdr:colOff>
      <xdr:row>48</xdr:row>
      <xdr:rowOff>0</xdr:rowOff>
    </xdr:from>
    <xdr:ext cx="7296150" cy="273049"/>
    <mc:AlternateContent xmlns:mc="http://schemas.openxmlformats.org/markup-compatibility/2006" xmlns:a14="http://schemas.microsoft.com/office/drawing/2010/main">
      <mc:Choice Requires="a14">
        <xdr:sp macro="" textlink="">
          <xdr:nvSpPr>
            <xdr:cNvPr id="31" name="TextBox 30">
              <a:extLst>
                <a:ext uri="{FF2B5EF4-FFF2-40B4-BE49-F238E27FC236}">
                  <a16:creationId xmlns:a16="http://schemas.microsoft.com/office/drawing/2014/main" id="{00000000-0008-0000-0600-000005000000}"/>
                </a:ext>
              </a:extLst>
            </xdr:cNvPr>
            <xdr:cNvSpPr txBox="1"/>
          </xdr:nvSpPr>
          <xdr:spPr>
            <a:xfrm>
              <a:off x="609600" y="8286750"/>
              <a:ext cx="72961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(12)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𝑜𝑣𝑒𝑟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𝐺𝑟𝑒𝑒𝑛𝑒𝑟</m:t>
                  </m:r>
                  <m:r>
                    <a:rPr lang="en-CA" sz="1100" b="0" i="1">
                      <a:latin typeface="Cambria Math" panose="02040503050406030204" pitchFamily="18" charset="0"/>
                    </a:rPr>
                    <m:t> </m:t>
                  </m:r>
                  <m:r>
                    <a:rPr lang="en-CA" sz="1100" b="0" i="1">
                      <a:latin typeface="Cambria Math" panose="02040503050406030204" pitchFamily="18" charset="0"/>
                    </a:rPr>
                    <m:t>𝐻𝑜𝑚𝑒𝑠</m:t>
                  </m:r>
                  <m:r>
                    <a:rPr lang="en-CA" sz="1100" b="0" i="1">
                      <a:latin typeface="Cambria Math" panose="02040503050406030204" pitchFamily="18" charset="0"/>
                    </a:rPr>
                    <m:t> </m:t>
                  </m:r>
                  <m:r>
                    <a:rPr lang="en-CA" sz="1100" b="0" i="1">
                      <a:latin typeface="Cambria Math" panose="02040503050406030204" pitchFamily="18" charset="0"/>
                    </a:rPr>
                    <m:t>𝐺𝑟𝑎𝑛𝑡</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10</m:t>
                      </m:r>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9</m:t>
                      </m:r>
                    </m:e>
                  </m:d>
                  <m:r>
                    <a:rPr lang="en-CA" sz="1100" b="0" i="1">
                      <a:latin typeface="Cambria Math" panose="02040503050406030204" pitchFamily="18" charset="0"/>
                    </a:rPr>
                    <m:t>−$5000 </m:t>
                  </m:r>
                </m:oMath>
              </a14:m>
              <a:endParaRPr lang="en-CA" sz="1100"/>
            </a:p>
            <a:p>
              <a:endParaRPr lang="en-CA" sz="1100"/>
            </a:p>
          </xdr:txBody>
        </xdr:sp>
      </mc:Choice>
      <mc:Fallback xmlns="">
        <xdr:sp macro="" textlink="">
          <xdr:nvSpPr>
            <xdr:cNvPr id="31" name="TextBox 30">
              <a:extLst>
                <a:ext uri="{FF2B5EF4-FFF2-40B4-BE49-F238E27FC236}">
                  <a16:creationId xmlns:a16="http://schemas.microsoft.com/office/drawing/2014/main" id="{00000000-0008-0000-0600-000005000000}"/>
                </a:ext>
              </a:extLst>
            </xdr:cNvPr>
            <xdr:cNvSpPr txBox="1"/>
          </xdr:nvSpPr>
          <xdr:spPr>
            <a:xfrm>
              <a:off x="609600" y="8286750"/>
              <a:ext cx="72961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(12) </a:t>
              </a:r>
              <a:r>
                <a:rPr lang="en-CA" sz="1100" b="0" i="0">
                  <a:latin typeface="Cambria Math" panose="02040503050406030204" pitchFamily="18" charset="0"/>
                </a:rPr>
                <a:t>𝑡𝑜𝑡𝑎𝑙 𝑙𝑖𝑓𝑒𝑡𝑖𝑚𝑒 𝑠𝑎𝑣𝑖𝑛𝑔𝑠 𝑓𝑜𝑟 ℎ𝑒𝑎𝑡 𝑝𝑢𝑚𝑝 𝑠𝑦𝑠𝑡𝑒𝑚 𝑜𝑣𝑒𝑟 𝑔𝑎𝑠 𝑤𝑖𝑡ℎ 𝐺𝑟𝑒𝑒𝑛𝑒𝑟 𝐻𝑜𝑚𝑒𝑠 𝐺𝑟𝑎𝑛𝑡=𝑒𝑞 (10)−𝑒𝑞 (9)−$5000 </a:t>
              </a:r>
              <a:endParaRPr lang="en-CA" sz="1100"/>
            </a:p>
            <a:p>
              <a:endParaRPr lang="en-CA" sz="1100"/>
            </a:p>
          </xdr:txBody>
        </xdr:sp>
      </mc:Fallback>
    </mc:AlternateContent>
    <xdr:clientData/>
  </xdr:oneCellAnchor>
  <xdr:oneCellAnchor>
    <xdr:from>
      <xdr:col>9</xdr:col>
      <xdr:colOff>53975</xdr:colOff>
      <xdr:row>48</xdr:row>
      <xdr:rowOff>107950</xdr:rowOff>
    </xdr:from>
    <xdr:ext cx="65" cy="172227"/>
    <xdr:sp macro="" textlink="">
      <xdr:nvSpPr>
        <xdr:cNvPr id="32" name="TextBox 31"/>
        <xdr:cNvSpPr txBox="1"/>
      </xdr:nvSpPr>
      <xdr:spPr>
        <a:xfrm>
          <a:off x="5540375" y="8947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1</xdr:col>
      <xdr:colOff>9525</xdr:colOff>
      <xdr:row>52</xdr:row>
      <xdr:rowOff>19050</xdr:rowOff>
    </xdr:from>
    <xdr:ext cx="7940675" cy="570734"/>
    <mc:AlternateContent xmlns:mc="http://schemas.openxmlformats.org/markup-compatibility/2006" xmlns:a14="http://schemas.microsoft.com/office/drawing/2010/main">
      <mc:Choice Requires="a14">
        <xdr:sp macro="" textlink="">
          <xdr:nvSpPr>
            <xdr:cNvPr id="33" name="TextBox 32"/>
            <xdr:cNvSpPr txBox="1"/>
          </xdr:nvSpPr>
          <xdr:spPr>
            <a:xfrm>
              <a:off x="619125" y="95948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13</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𝑓𝑢𝑟𝑎𝑛𝑐𝑒</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𝑘𝑔𝐶𝑂</m:t>
                            </m:r>
                            <m:r>
                              <a:rPr lang="en-CA" sz="1100" b="0" i="1">
                                <a:solidFill>
                                  <a:schemeClr val="tx1"/>
                                </a:solidFill>
                                <a:effectLst/>
                                <a:latin typeface="Cambria Math" panose="02040503050406030204" pitchFamily="18" charset="0"/>
                                <a:ea typeface="+mn-ea"/>
                                <a:cs typeface="+mn-cs"/>
                              </a:rPr>
                              <m:t>2</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num>
                      <m:den>
                        <m:r>
                          <a:rPr lang="en-CA" sz="1100" b="0" i="1">
                            <a:solidFill>
                              <a:schemeClr val="tx1"/>
                            </a:solidFill>
                            <a:effectLst/>
                            <a:latin typeface="Cambria Math" panose="02040503050406030204" pitchFamily="18" charset="0"/>
                            <a:ea typeface="+mn-ea"/>
                            <a:cs typeface="+mn-cs"/>
                          </a:rPr>
                          <m:t>0.038</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3" name="TextBox 32"/>
            <xdr:cNvSpPr txBox="1"/>
          </xdr:nvSpPr>
          <xdr:spPr>
            <a:xfrm>
              <a:off x="619125" y="95948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(13)  𝑎𝑛𝑛𝑢𝑎𝑙 𝑒𝑚𝑖𝑠𝑠𝑖𝑜𝑛𝑠 𝑓𝑟𝑜𝑚 ℎ𝑜𝑚𝑒 ℎ𝑒𝑎𝑡𝑖𝑛𝑔 𝑤𝑖𝑡ℎ 𝑔𝑎𝑠=(</a:t>
              </a:r>
              <a:r>
                <a:rPr lang="en-CA" sz="1100" b="0" i="0">
                  <a:solidFill>
                    <a:schemeClr val="tx1"/>
                  </a:solidFill>
                  <a:effectLst/>
                  <a:latin typeface="+mn-lt"/>
                  <a:ea typeface="+mn-ea"/>
                  <a:cs typeface="+mn-cs"/>
                </a:rPr>
                <a:t>(𝐺𝐽 ℎ𝑒𝑎𝑡𝑖𝑛𝑔 𝑙𝑜𝑎𝑑)/(𝑓𝑢𝑟𝑎𝑛𝑐𝑒 𝑒𝑓𝑓𝑖𝑐𝑖𝑒𝑛𝑐𝑦)∗(</a:t>
              </a:r>
              <a:r>
                <a:rPr lang="en-CA" sz="1100" b="0" i="0">
                  <a:solidFill>
                    <a:schemeClr val="tx1"/>
                  </a:solidFill>
                  <a:effectLst/>
                  <a:latin typeface="Cambria Math" panose="02040503050406030204" pitchFamily="18" charset="0"/>
                  <a:ea typeface="+mn-ea"/>
                  <a:cs typeface="+mn-cs"/>
                </a:rPr>
                <a:t>𝑘𝑔𝐶𝑂2/𝑚3</a:t>
              </a:r>
              <a:r>
                <a:rPr lang="en-CA" sz="1100" b="0" i="0">
                  <a:solidFill>
                    <a:schemeClr val="tx1"/>
                  </a:solidFill>
                  <a:effectLst/>
                  <a:latin typeface="+mn-lt"/>
                  <a:ea typeface="+mn-ea"/>
                  <a:cs typeface="+mn-cs"/>
                </a:rPr>
                <a:t>)/(0.038 𝐺𝐽/𝑚3)</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1</xdr:col>
      <xdr:colOff>0</xdr:colOff>
      <xdr:row>57</xdr:row>
      <xdr:rowOff>0</xdr:rowOff>
    </xdr:from>
    <xdr:ext cx="9004300" cy="473848"/>
    <mc:AlternateContent xmlns:mc="http://schemas.openxmlformats.org/markup-compatibility/2006" xmlns:a14="http://schemas.microsoft.com/office/drawing/2010/main">
      <mc:Choice Requires="a14">
        <xdr:sp macro="" textlink="">
          <xdr:nvSpPr>
            <xdr:cNvPr id="34" name="TextBox 33"/>
            <xdr:cNvSpPr txBox="1"/>
          </xdr:nvSpPr>
          <xdr:spPr>
            <a:xfrm>
              <a:off x="609600" y="10496550"/>
              <a:ext cx="90043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14</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𝐴𝐶</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4" name="TextBox 33"/>
            <xdr:cNvSpPr txBox="1"/>
          </xdr:nvSpPr>
          <xdr:spPr>
            <a:xfrm>
              <a:off x="609600" y="10496550"/>
              <a:ext cx="90043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(14)  𝑎𝑛𝑛𝑢𝑎𝑙 𝑒𝑚𝑖𝑠𝑠𝑖𝑜𝑛𝑠 𝑓𝑟𝑜𝑚 ℎ𝑜𝑚𝑒 𝑐𝑜𝑜𝑙𝑖𝑛𝑔 𝑤𝑖𝑡ℎ 𝐴𝐶 =(</a:t>
              </a:r>
              <a:r>
                <a:rPr lang="en-CA" sz="1100" b="0" i="0">
                  <a:solidFill>
                    <a:schemeClr val="tx1"/>
                  </a:solidFill>
                  <a:effectLst/>
                  <a:latin typeface="+mn-lt"/>
                  <a:ea typeface="+mn-ea"/>
                  <a:cs typeface="+mn-cs"/>
                </a:rPr>
                <a:t>(𝐺𝐽 </a:t>
              </a:r>
              <a:r>
                <a:rPr lang="en-CA" sz="1100" b="0" i="0">
                  <a:solidFill>
                    <a:schemeClr val="tx1"/>
                  </a:solidFill>
                  <a:effectLst/>
                  <a:latin typeface="Cambria Math" panose="02040503050406030204" pitchFamily="18" charset="0"/>
                  <a:ea typeface="+mn-ea"/>
                  <a:cs typeface="+mn-cs"/>
                </a:rPr>
                <a:t>𝑐𝑜𝑜𝑙𝑖𝑛𝑔</a:t>
              </a:r>
              <a:r>
                <a:rPr lang="en-CA" sz="1100" b="0" i="0">
                  <a:solidFill>
                    <a:schemeClr val="tx1"/>
                  </a:solidFill>
                  <a:effectLst/>
                  <a:latin typeface="+mn-lt"/>
                  <a:ea typeface="+mn-ea"/>
                  <a:cs typeface="+mn-cs"/>
                </a:rPr>
                <a:t> 𝑙𝑜𝑎𝑑)/(</a:t>
              </a:r>
              <a:r>
                <a:rPr lang="en-CA" sz="1100" b="0" i="0">
                  <a:solidFill>
                    <a:schemeClr val="tx1"/>
                  </a:solidFill>
                  <a:effectLst/>
                  <a:latin typeface="Cambria Math" panose="02040503050406030204" pitchFamily="18" charset="0"/>
                  <a:ea typeface="+mn-ea"/>
                  <a:cs typeface="+mn-cs"/>
                </a:rPr>
                <a:t>𝐴𝐶 </a:t>
              </a:r>
              <a:r>
                <a:rPr lang="en-CA" sz="1100" b="0" i="0">
                  <a:solidFill>
                    <a:schemeClr val="tx1"/>
                  </a:solidFill>
                  <a:effectLst/>
                  <a:latin typeface="+mn-lt"/>
                  <a:ea typeface="+mn-ea"/>
                  <a:cs typeface="+mn-cs"/>
                </a:rPr>
                <a:t> 𝑒𝑓𝑓𝑖𝑐𝑖𝑒𝑛𝑐𝑦)∗(</a:t>
              </a:r>
              <a:r>
                <a:rPr lang="en-CA" sz="1100" b="0" i="0">
                  <a:solidFill>
                    <a:schemeClr val="tx1"/>
                  </a:solidFill>
                  <a:effectLst/>
                  <a:latin typeface="Cambria Math" panose="02040503050406030204" pitchFamily="18" charset="0"/>
                  <a:ea typeface="+mn-ea"/>
                  <a:cs typeface="+mn-cs"/>
                </a:rPr>
                <a:t>𝑎𝑣𝑔 𝑚𝑎𝑟𝑔𝑖𝑛𝑎𝑙 𝑒𝑚𝑖𝑠𝑠𝑖𝑜𝑛 𝑓𝑎𝑐𝑡𝑜𝑟 𝑘𝑔 𝐶𝑂2 𝑝𝑒𝑟 𝑘𝑊ℎ</a:t>
              </a:r>
              <a:r>
                <a:rPr lang="en-CA" sz="1100" b="0" i="0">
                  <a:solidFill>
                    <a:schemeClr val="tx1"/>
                  </a:solidFill>
                  <a:effectLst/>
                  <a:latin typeface="+mn-lt"/>
                  <a:ea typeface="+mn-ea"/>
                  <a:cs typeface="+mn-cs"/>
                </a:rPr>
                <a:t>)/(0.0</a:t>
              </a:r>
              <a:r>
                <a:rPr lang="en-CA" sz="1100" b="0" i="0">
                  <a:solidFill>
                    <a:schemeClr val="tx1"/>
                  </a:solidFill>
                  <a:effectLst/>
                  <a:latin typeface="Cambria Math" panose="02040503050406030204" pitchFamily="18" charset="0"/>
                  <a:ea typeface="+mn-ea"/>
                  <a:cs typeface="+mn-cs"/>
                </a:rPr>
                <a:t>0</a:t>
              </a:r>
              <a:r>
                <a:rPr lang="en-CA" sz="1100" b="0" i="0">
                  <a:solidFill>
                    <a:schemeClr val="tx1"/>
                  </a:solidFill>
                  <a:effectLst/>
                  <a:latin typeface="+mn-lt"/>
                  <a:ea typeface="+mn-ea"/>
                  <a:cs typeface="+mn-cs"/>
                </a:rPr>
                <a:t>3</a:t>
              </a:r>
              <a:r>
                <a:rPr lang="en-CA" sz="1100" b="0" i="0">
                  <a:solidFill>
                    <a:schemeClr val="tx1"/>
                  </a:solidFill>
                  <a:effectLst/>
                  <a:latin typeface="Cambria Math" panose="02040503050406030204" pitchFamily="18" charset="0"/>
                  <a:ea typeface="+mn-ea"/>
                  <a:cs typeface="+mn-cs"/>
                </a:rPr>
                <a:t>6</a:t>
              </a:r>
              <a:r>
                <a:rPr lang="en-CA" sz="1100" b="0" i="0">
                  <a:solidFill>
                    <a:schemeClr val="tx1"/>
                  </a:solidFill>
                  <a:effectLst/>
                  <a:latin typeface="+mn-lt"/>
                  <a:ea typeface="+mn-ea"/>
                  <a:cs typeface="+mn-cs"/>
                </a:rPr>
                <a:t> 𝐺𝐽/</a:t>
              </a:r>
              <a:r>
                <a:rPr lang="en-CA" sz="1100" b="0" i="0">
                  <a:solidFill>
                    <a:schemeClr val="tx1"/>
                  </a:solidFill>
                  <a:effectLst/>
                  <a:latin typeface="Cambria Math" panose="02040503050406030204" pitchFamily="18" charset="0"/>
                  <a:ea typeface="+mn-ea"/>
                  <a:cs typeface="+mn-cs"/>
                </a:rPr>
                <a:t>𝑘𝑊ℎ</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1</xdr:col>
      <xdr:colOff>0</xdr:colOff>
      <xdr:row>61</xdr:row>
      <xdr:rowOff>0</xdr:rowOff>
    </xdr:from>
    <xdr:ext cx="7940675" cy="570734"/>
    <mc:AlternateContent xmlns:mc="http://schemas.openxmlformats.org/markup-compatibility/2006" xmlns:a14="http://schemas.microsoft.com/office/drawing/2010/main">
      <mc:Choice Requires="a14">
        <xdr:sp macro="" textlink="">
          <xdr:nvSpPr>
            <xdr:cNvPr id="35" name="TextBox 34"/>
            <xdr:cNvSpPr txBox="1"/>
          </xdr:nvSpPr>
          <xdr:spPr>
            <a:xfrm>
              <a:off x="609600" y="112331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15</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𝑤𝑎𝑒𝑟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𝑤𝑎𝑡𝑒𝑟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𝑤𝑎𝑡𝑒𝑟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𝑘𝑔𝐶𝑂</m:t>
                            </m:r>
                            <m:r>
                              <a:rPr lang="en-CA" sz="1100" b="0" i="1">
                                <a:solidFill>
                                  <a:schemeClr val="tx1"/>
                                </a:solidFill>
                                <a:effectLst/>
                                <a:latin typeface="Cambria Math" panose="02040503050406030204" pitchFamily="18" charset="0"/>
                                <a:ea typeface="+mn-ea"/>
                                <a:cs typeface="+mn-cs"/>
                              </a:rPr>
                              <m:t>2</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num>
                      <m:den>
                        <m:r>
                          <a:rPr lang="en-CA" sz="1100" b="0" i="1">
                            <a:solidFill>
                              <a:schemeClr val="tx1"/>
                            </a:solidFill>
                            <a:effectLst/>
                            <a:latin typeface="Cambria Math" panose="02040503050406030204" pitchFamily="18" charset="0"/>
                            <a:ea typeface="+mn-ea"/>
                            <a:cs typeface="+mn-cs"/>
                          </a:rPr>
                          <m:t>0.038</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5" name="TextBox 34"/>
            <xdr:cNvSpPr txBox="1"/>
          </xdr:nvSpPr>
          <xdr:spPr>
            <a:xfrm>
              <a:off x="609600" y="112331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(15)  𝑎𝑛𝑛𝑢𝑎𝑙 𝑒𝑚𝑖𝑠𝑠𝑖𝑜𝑛𝑠 𝑓𝑟𝑜𝑚 ℎ𝑜𝑚𝑒 𝑤𝑎𝑒𝑟 ℎ𝑒𝑎𝑡𝑖𝑛𝑔 𝑤𝑖𝑡ℎ 𝑔𝑎𝑠=(</a:t>
              </a:r>
              <a:r>
                <a:rPr lang="en-CA" sz="1100" b="0" i="0">
                  <a:solidFill>
                    <a:schemeClr val="tx1"/>
                  </a:solidFill>
                  <a:effectLst/>
                  <a:latin typeface="+mn-lt"/>
                  <a:ea typeface="+mn-ea"/>
                  <a:cs typeface="+mn-cs"/>
                </a:rPr>
                <a:t>(𝐺𝐽 </a:t>
              </a:r>
              <a:r>
                <a:rPr lang="en-CA" sz="1100" b="0" i="0">
                  <a:solidFill>
                    <a:schemeClr val="tx1"/>
                  </a:solidFill>
                  <a:effectLst/>
                  <a:latin typeface="Cambria Math" panose="02040503050406030204" pitchFamily="18" charset="0"/>
                  <a:ea typeface="+mn-ea"/>
                  <a:cs typeface="+mn-cs"/>
                </a:rPr>
                <a:t>𝑤𝑎𝑡𝑒𝑟 </a:t>
              </a:r>
              <a:r>
                <a:rPr lang="en-CA" sz="1100" b="0" i="0">
                  <a:solidFill>
                    <a:schemeClr val="tx1"/>
                  </a:solidFill>
                  <a:effectLst/>
                  <a:latin typeface="+mn-lt"/>
                  <a:ea typeface="+mn-ea"/>
                  <a:cs typeface="+mn-cs"/>
                </a:rPr>
                <a:t>ℎ𝑒𝑎𝑡𝑖𝑛𝑔 𝑙𝑜𝑎𝑑)/(</a:t>
              </a:r>
              <a:r>
                <a:rPr lang="en-CA" sz="1100" b="0" i="0">
                  <a:solidFill>
                    <a:schemeClr val="tx1"/>
                  </a:solidFill>
                  <a:effectLst/>
                  <a:latin typeface="Cambria Math" panose="02040503050406030204" pitchFamily="18" charset="0"/>
                  <a:ea typeface="+mn-ea"/>
                  <a:cs typeface="+mn-cs"/>
                </a:rPr>
                <a:t>𝑤𝑎𝑡𝑒𝑟 ℎ𝑒𝑎𝑡𝑒𝑟</a:t>
              </a:r>
              <a:r>
                <a:rPr lang="en-CA" sz="1100" b="0" i="0">
                  <a:solidFill>
                    <a:schemeClr val="tx1"/>
                  </a:solidFill>
                  <a:effectLst/>
                  <a:latin typeface="+mn-lt"/>
                  <a:ea typeface="+mn-ea"/>
                  <a:cs typeface="+mn-cs"/>
                </a:rPr>
                <a:t> 𝑒𝑓𝑓𝑖𝑐𝑖𝑒𝑛𝑐𝑦)∗(</a:t>
              </a:r>
              <a:r>
                <a:rPr lang="en-CA" sz="1100" b="0" i="0">
                  <a:solidFill>
                    <a:schemeClr val="tx1"/>
                  </a:solidFill>
                  <a:effectLst/>
                  <a:latin typeface="Cambria Math" panose="02040503050406030204" pitchFamily="18" charset="0"/>
                  <a:ea typeface="+mn-ea"/>
                  <a:cs typeface="+mn-cs"/>
                </a:rPr>
                <a:t>𝑘𝑔𝐶𝑂2/𝑚3</a:t>
              </a:r>
              <a:r>
                <a:rPr lang="en-CA" sz="1100" b="0" i="0">
                  <a:solidFill>
                    <a:schemeClr val="tx1"/>
                  </a:solidFill>
                  <a:effectLst/>
                  <a:latin typeface="+mn-lt"/>
                  <a:ea typeface="+mn-ea"/>
                  <a:cs typeface="+mn-cs"/>
                </a:rPr>
                <a:t>)/(0.038 𝐺𝐽/𝑚3)</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1</xdr:col>
      <xdr:colOff>0</xdr:colOff>
      <xdr:row>65</xdr:row>
      <xdr:rowOff>0</xdr:rowOff>
    </xdr:from>
    <xdr:ext cx="8845550" cy="473848"/>
    <mc:AlternateContent xmlns:mc="http://schemas.openxmlformats.org/markup-compatibility/2006" xmlns:a14="http://schemas.microsoft.com/office/drawing/2010/main">
      <mc:Choice Requires="a14">
        <xdr:sp macro="" textlink="">
          <xdr:nvSpPr>
            <xdr:cNvPr id="36" name="TextBox 35"/>
            <xdr:cNvSpPr txBox="1"/>
          </xdr:nvSpPr>
          <xdr:spPr>
            <a:xfrm>
              <a:off x="609600" y="11969750"/>
              <a:ext cx="88455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𝑆𝐶𝑂𝑃</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6" name="TextBox 35"/>
            <xdr:cNvSpPr txBox="1"/>
          </xdr:nvSpPr>
          <xdr:spPr>
            <a:xfrm>
              <a:off x="609600" y="11969750"/>
              <a:ext cx="88455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(16)  𝑎𝑛𝑛𝑢𝑎𝑙 𝑒𝑚𝑖𝑠𝑠𝑖𝑜𝑛𝑠 𝑓𝑟𝑜𝑚 ℎ𝑜𝑚𝑒 ℎ𝑒𝑎𝑡𝑖𝑛𝑔 𝑤𝑖𝑡ℎ 𝐴𝑆𝐻𝑃 =(</a:t>
              </a:r>
              <a:r>
                <a:rPr lang="en-CA" sz="1100" b="0" i="0">
                  <a:solidFill>
                    <a:schemeClr val="tx1"/>
                  </a:solidFill>
                  <a:effectLst/>
                  <a:latin typeface="+mn-lt"/>
                  <a:ea typeface="+mn-ea"/>
                  <a:cs typeface="+mn-cs"/>
                </a:rPr>
                <a:t>(𝐺𝐽 </a:t>
              </a:r>
              <a:r>
                <a:rPr lang="en-CA" sz="1100" b="0" i="0">
                  <a:solidFill>
                    <a:schemeClr val="tx1"/>
                  </a:solidFill>
                  <a:effectLst/>
                  <a:latin typeface="Cambria Math" panose="02040503050406030204" pitchFamily="18" charset="0"/>
                  <a:ea typeface="+mn-ea"/>
                  <a:cs typeface="+mn-cs"/>
                </a:rPr>
                <a:t>ℎ𝑒𝑎𝑖𝑛𝑔 </a:t>
              </a:r>
              <a:r>
                <a:rPr lang="en-CA" sz="1100" b="0" i="0">
                  <a:solidFill>
                    <a:schemeClr val="tx1"/>
                  </a:solidFill>
                  <a:effectLst/>
                  <a:latin typeface="+mn-lt"/>
                  <a:ea typeface="+mn-ea"/>
                  <a:cs typeface="+mn-cs"/>
                </a:rPr>
                <a:t> 𝑙𝑜𝑎𝑑)/(</a:t>
              </a:r>
              <a:r>
                <a:rPr lang="en-CA" sz="1100" b="0" i="0">
                  <a:solidFill>
                    <a:schemeClr val="tx1"/>
                  </a:solidFill>
                  <a:effectLst/>
                  <a:latin typeface="Cambria Math" panose="02040503050406030204" pitchFamily="18" charset="0"/>
                  <a:ea typeface="+mn-ea"/>
                  <a:cs typeface="+mn-cs"/>
                </a:rPr>
                <a:t>ℎ𝑒𝑎𝑡𝑖𝑛𝑔 𝑆𝐶𝑂𝑃</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𝑎𝑣𝑔 𝑚𝑎𝑟𝑔𝑖𝑛𝑎𝑙 𝑒𝑚𝑖𝑠𝑠𝑖𝑜𝑛 𝑓𝑎𝑐𝑡𝑜𝑟 𝑘𝑔 𝐶𝑂2 𝑝𝑒𝑟 𝑘𝑊ℎ</a:t>
              </a:r>
              <a:r>
                <a:rPr lang="en-CA" sz="1100" b="0" i="0">
                  <a:solidFill>
                    <a:schemeClr val="tx1"/>
                  </a:solidFill>
                  <a:effectLst/>
                  <a:latin typeface="+mn-lt"/>
                  <a:ea typeface="+mn-ea"/>
                  <a:cs typeface="+mn-cs"/>
                </a:rPr>
                <a:t>)/(0.0</a:t>
              </a:r>
              <a:r>
                <a:rPr lang="en-CA" sz="1100" b="0" i="0">
                  <a:solidFill>
                    <a:schemeClr val="tx1"/>
                  </a:solidFill>
                  <a:effectLst/>
                  <a:latin typeface="Cambria Math" panose="02040503050406030204" pitchFamily="18" charset="0"/>
                  <a:ea typeface="+mn-ea"/>
                  <a:cs typeface="+mn-cs"/>
                </a:rPr>
                <a:t>0</a:t>
              </a:r>
              <a:r>
                <a:rPr lang="en-CA" sz="1100" b="0" i="0">
                  <a:solidFill>
                    <a:schemeClr val="tx1"/>
                  </a:solidFill>
                  <a:effectLst/>
                  <a:latin typeface="+mn-lt"/>
                  <a:ea typeface="+mn-ea"/>
                  <a:cs typeface="+mn-cs"/>
                </a:rPr>
                <a:t>3</a:t>
              </a:r>
              <a:r>
                <a:rPr lang="en-CA" sz="1100" b="0" i="0">
                  <a:solidFill>
                    <a:schemeClr val="tx1"/>
                  </a:solidFill>
                  <a:effectLst/>
                  <a:latin typeface="Cambria Math" panose="02040503050406030204" pitchFamily="18" charset="0"/>
                  <a:ea typeface="+mn-ea"/>
                  <a:cs typeface="+mn-cs"/>
                </a:rPr>
                <a:t>6</a:t>
              </a:r>
              <a:r>
                <a:rPr lang="en-CA" sz="1100" b="0" i="0">
                  <a:solidFill>
                    <a:schemeClr val="tx1"/>
                  </a:solidFill>
                  <a:effectLst/>
                  <a:latin typeface="+mn-lt"/>
                  <a:ea typeface="+mn-ea"/>
                  <a:cs typeface="+mn-cs"/>
                </a:rPr>
                <a:t> 𝐺𝐽/</a:t>
              </a:r>
              <a:r>
                <a:rPr lang="en-CA" sz="1100" b="0" i="0">
                  <a:solidFill>
                    <a:schemeClr val="tx1"/>
                  </a:solidFill>
                  <a:effectLst/>
                  <a:latin typeface="Cambria Math" panose="02040503050406030204" pitchFamily="18" charset="0"/>
                  <a:ea typeface="+mn-ea"/>
                  <a:cs typeface="+mn-cs"/>
                </a:rPr>
                <a:t>𝑘𝑊ℎ</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1</xdr:col>
      <xdr:colOff>0</xdr:colOff>
      <xdr:row>69</xdr:row>
      <xdr:rowOff>0</xdr:rowOff>
    </xdr:from>
    <xdr:ext cx="8534400" cy="473848"/>
    <mc:AlternateContent xmlns:mc="http://schemas.openxmlformats.org/markup-compatibility/2006" xmlns:a14="http://schemas.microsoft.com/office/drawing/2010/main">
      <mc:Choice Requires="a14">
        <xdr:sp macro="" textlink="">
          <xdr:nvSpPr>
            <xdr:cNvPr id="37" name="TextBox 36"/>
            <xdr:cNvSpPr txBox="1"/>
          </xdr:nvSpPr>
          <xdr:spPr>
            <a:xfrm>
              <a:off x="609600" y="12706350"/>
              <a:ext cx="85344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17</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𝑆𝐶𝑂𝑃</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7" name="TextBox 36"/>
            <xdr:cNvSpPr txBox="1"/>
          </xdr:nvSpPr>
          <xdr:spPr>
            <a:xfrm>
              <a:off x="609600" y="12706350"/>
              <a:ext cx="85344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(17)  𝑎𝑛𝑛𝑢𝑎𝑙 𝑒𝑚𝑖𝑠𝑠𝑖𝑜𝑛𝑠 𝑓𝑟𝑜𝑚 ℎ𝑜𝑚𝑒 𝑐𝑜𝑜𝑙𝑖𝑛𝑔 𝑤𝑖𝑡ℎ 𝐴𝑆𝐻𝑃 =(</a:t>
              </a:r>
              <a:r>
                <a:rPr lang="en-CA" sz="1100" b="0" i="0">
                  <a:solidFill>
                    <a:schemeClr val="tx1"/>
                  </a:solidFill>
                  <a:effectLst/>
                  <a:latin typeface="+mn-lt"/>
                  <a:ea typeface="+mn-ea"/>
                  <a:cs typeface="+mn-cs"/>
                </a:rPr>
                <a:t>(𝐺𝐽 </a:t>
              </a:r>
              <a:r>
                <a:rPr lang="en-CA" sz="1100" b="0" i="0">
                  <a:solidFill>
                    <a:schemeClr val="tx1"/>
                  </a:solidFill>
                  <a:effectLst/>
                  <a:latin typeface="Cambria Math" panose="02040503050406030204" pitchFamily="18" charset="0"/>
                  <a:ea typeface="+mn-ea"/>
                  <a:cs typeface="+mn-cs"/>
                </a:rPr>
                <a:t>𝑐𝑜𝑜𝑙𝑖𝑛𝑔</a:t>
              </a:r>
              <a:r>
                <a:rPr lang="en-CA" sz="1100" b="0" i="0">
                  <a:solidFill>
                    <a:schemeClr val="tx1"/>
                  </a:solidFill>
                  <a:effectLst/>
                  <a:latin typeface="+mn-lt"/>
                  <a:ea typeface="+mn-ea"/>
                  <a:cs typeface="+mn-cs"/>
                </a:rPr>
                <a:t> 𝑙𝑜𝑎𝑑)/(</a:t>
              </a:r>
              <a:r>
                <a:rPr lang="en-CA" sz="1100" b="0" i="0">
                  <a:solidFill>
                    <a:schemeClr val="tx1"/>
                  </a:solidFill>
                  <a:effectLst/>
                  <a:latin typeface="Cambria Math" panose="02040503050406030204" pitchFamily="18" charset="0"/>
                  <a:ea typeface="+mn-ea"/>
                  <a:cs typeface="+mn-cs"/>
                </a:rPr>
                <a:t>𝑐𝑜𝑜𝑙𝑖𝑛𝑔 𝑆𝐶𝑂𝑃</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𝑎𝑣𝑔 𝑚𝑎𝑟𝑔𝑖𝑛𝑎𝑙 𝑒𝑚𝑖𝑠𝑠𝑖𝑜𝑛 𝑓𝑎𝑐𝑡𝑜𝑟 𝑘𝑔 𝐶𝑂2 𝑝𝑒𝑟 𝑘𝑊ℎ</a:t>
              </a:r>
              <a:r>
                <a:rPr lang="en-CA" sz="1100" b="0" i="0">
                  <a:solidFill>
                    <a:schemeClr val="tx1"/>
                  </a:solidFill>
                  <a:effectLst/>
                  <a:latin typeface="+mn-lt"/>
                  <a:ea typeface="+mn-ea"/>
                  <a:cs typeface="+mn-cs"/>
                </a:rPr>
                <a:t>)/(0.0</a:t>
              </a:r>
              <a:r>
                <a:rPr lang="en-CA" sz="1100" b="0" i="0">
                  <a:solidFill>
                    <a:schemeClr val="tx1"/>
                  </a:solidFill>
                  <a:effectLst/>
                  <a:latin typeface="Cambria Math" panose="02040503050406030204" pitchFamily="18" charset="0"/>
                  <a:ea typeface="+mn-ea"/>
                  <a:cs typeface="+mn-cs"/>
                </a:rPr>
                <a:t>0</a:t>
              </a:r>
              <a:r>
                <a:rPr lang="en-CA" sz="1100" b="0" i="0">
                  <a:solidFill>
                    <a:schemeClr val="tx1"/>
                  </a:solidFill>
                  <a:effectLst/>
                  <a:latin typeface="+mn-lt"/>
                  <a:ea typeface="+mn-ea"/>
                  <a:cs typeface="+mn-cs"/>
                </a:rPr>
                <a:t>3</a:t>
              </a:r>
              <a:r>
                <a:rPr lang="en-CA" sz="1100" b="0" i="0">
                  <a:solidFill>
                    <a:schemeClr val="tx1"/>
                  </a:solidFill>
                  <a:effectLst/>
                  <a:latin typeface="Cambria Math" panose="02040503050406030204" pitchFamily="18" charset="0"/>
                  <a:ea typeface="+mn-ea"/>
                  <a:cs typeface="+mn-cs"/>
                </a:rPr>
                <a:t>6</a:t>
              </a:r>
              <a:r>
                <a:rPr lang="en-CA" sz="1100" b="0" i="0">
                  <a:solidFill>
                    <a:schemeClr val="tx1"/>
                  </a:solidFill>
                  <a:effectLst/>
                  <a:latin typeface="+mn-lt"/>
                  <a:ea typeface="+mn-ea"/>
                  <a:cs typeface="+mn-cs"/>
                </a:rPr>
                <a:t> 𝐺𝐽/</a:t>
              </a:r>
              <a:r>
                <a:rPr lang="en-CA" sz="1100" b="0" i="0">
                  <a:solidFill>
                    <a:schemeClr val="tx1"/>
                  </a:solidFill>
                  <a:effectLst/>
                  <a:latin typeface="Cambria Math" panose="02040503050406030204" pitchFamily="18" charset="0"/>
                  <a:ea typeface="+mn-ea"/>
                  <a:cs typeface="+mn-cs"/>
                </a:rPr>
                <a:t>𝑘𝑊ℎ</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1</xdr:col>
      <xdr:colOff>0</xdr:colOff>
      <xdr:row>73</xdr:row>
      <xdr:rowOff>0</xdr:rowOff>
    </xdr:from>
    <xdr:ext cx="15055850" cy="343940"/>
    <mc:AlternateContent xmlns:mc="http://schemas.openxmlformats.org/markup-compatibility/2006" xmlns:a14="http://schemas.microsoft.com/office/drawing/2010/main">
      <mc:Choice Requires="a14">
        <xdr:sp macro="" textlink="">
          <xdr:nvSpPr>
            <xdr:cNvPr id="38" name="TextBox 37">
              <a:extLst>
                <a:ext uri="{FF2B5EF4-FFF2-40B4-BE49-F238E27FC236}">
                  <a16:creationId xmlns:a16="http://schemas.microsoft.com/office/drawing/2014/main" id="{00000000-0008-0000-0600-000002000000}"/>
                </a:ext>
              </a:extLst>
            </xdr:cNvPr>
            <xdr:cNvSpPr txBox="1"/>
          </xdr:nvSpPr>
          <xdr:spPr>
            <a:xfrm>
              <a:off x="609600" y="13442950"/>
              <a:ext cx="15055850" cy="34394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18</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𝑖𝑛𝑐𝑙𝑢𝑑𝑖𝑛𝑔</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𝑝𝑒𝑛𝑎𝑙𝑡𝑦</m:t>
                  </m:r>
                  <m:r>
                    <a:rPr lang="en-CA" sz="1100" b="0" i="1">
                      <a:latin typeface="Cambria Math" panose="02040503050406030204" pitchFamily="18" charset="0"/>
                    </a:rPr>
                    <m:t> =</m:t>
                  </m:r>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𝑎𝑣𝑔</m:t>
                          </m:r>
                          <m:r>
                            <a:rPr lang="en-CA" sz="1100" b="0" i="1">
                              <a:latin typeface="Cambria Math" panose="02040503050406030204" pitchFamily="18" charset="0"/>
                            </a:rPr>
                            <m:t> </m:t>
                          </m:r>
                          <m:r>
                            <a:rPr lang="en-CA" sz="1100" b="0" i="1">
                              <a:latin typeface="Cambria Math" panose="02040503050406030204" pitchFamily="18" charset="0"/>
                            </a:rPr>
                            <m:t>𝑚𝑎𝑟𝑔𝑖𝑛𝑎𝑙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m:t>
                          </m:r>
                          <m:r>
                            <a:rPr lang="en-CA" sz="1100" b="0" i="1">
                              <a:latin typeface="Cambria Math" panose="02040503050406030204" pitchFamily="18" charset="0"/>
                            </a:rPr>
                            <m:t> </m:t>
                          </m:r>
                          <m:r>
                            <a:rPr lang="en-CA" sz="1100" b="0" i="1">
                              <a:latin typeface="Cambria Math" panose="02040503050406030204" pitchFamily="18" charset="0"/>
                            </a:rPr>
                            <m:t>𝑓𝑎𝑐𝑡𝑜𝑟</m:t>
                          </m:r>
                          <m:r>
                            <a:rPr lang="en-CA" sz="1100" b="0" i="1">
                              <a:latin typeface="Cambria Math" panose="02040503050406030204" pitchFamily="18" charset="0"/>
                            </a:rPr>
                            <m:t> </m:t>
                          </m:r>
                          <m:r>
                            <a:rPr lang="en-CA" sz="1100" b="0" i="1">
                              <a:latin typeface="Cambria Math" panose="02040503050406030204" pitchFamily="18" charset="0"/>
                            </a:rPr>
                            <m:t>𝑘𝑔</m:t>
                          </m:r>
                          <m:r>
                            <a:rPr lang="en-CA" sz="1100" b="0" i="1">
                              <a:latin typeface="Cambria Math" panose="02040503050406030204" pitchFamily="18" charset="0"/>
                            </a:rPr>
                            <m:t> </m:t>
                          </m:r>
                          <m:r>
                            <a:rPr lang="en-CA" sz="1100" b="0" i="1">
                              <a:latin typeface="Cambria Math" panose="02040503050406030204" pitchFamily="18" charset="0"/>
                            </a:rPr>
                            <m:t>𝐶𝑂</m:t>
                          </m:r>
                          <m:r>
                            <a:rPr lang="en-CA" sz="1100" b="0" i="1">
                              <a:latin typeface="Cambria Math" panose="02040503050406030204" pitchFamily="18" charset="0"/>
                            </a:rPr>
                            <m:t>2/</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r>
                            <a:rPr lang="en-CA" sz="1100" b="0" i="1">
                              <a:latin typeface="Cambria Math" panose="02040503050406030204" pitchFamily="18" charset="0"/>
                            </a:rPr>
                            <m:t> ∗1000</m:t>
                          </m:r>
                          <m:r>
                            <a:rPr lang="en-CA" sz="1100" b="0" i="1">
                              <a:latin typeface="Cambria Math" panose="02040503050406030204" pitchFamily="18" charset="0"/>
                            </a:rPr>
                            <m:t>𝑘𝑔</m:t>
                          </m:r>
                          <m:r>
                            <a:rPr lang="en-CA" sz="1100" b="0" i="1">
                              <a:latin typeface="Cambria Math" panose="02040503050406030204" pitchFamily="18" charset="0"/>
                            </a:rPr>
                            <m:t>/</m:t>
                          </m:r>
                          <m:r>
                            <a:rPr lang="en-CA" sz="1100" b="0" i="1">
                              <a:latin typeface="Cambria Math" panose="02040503050406030204" pitchFamily="18" charset="0"/>
                            </a:rPr>
                            <m:t>𝑡</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1</m:t>
                      </m:r>
                    </m:num>
                    <m:den>
                      <m:r>
                        <a:rPr lang="en-CA" sz="1100" b="0" i="1">
                          <a:latin typeface="Cambria Math" panose="02040503050406030204" pitchFamily="18" charset="0"/>
                        </a:rPr>
                        <m:t>2</m:t>
                      </m:r>
                    </m:den>
                  </m:f>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h𝑒𝑎𝑖𝑛𝑔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e>
                  </m:d>
                  <m:r>
                    <a:rPr lang="en-CA" sz="1100" b="0" i="1">
                      <a:latin typeface="Cambria Math" panose="02040503050406030204" pitchFamily="18" charset="0"/>
                    </a:rPr>
                    <m:t>∗</m:t>
                  </m:r>
                </m:oMath>
              </a14:m>
              <a:r>
                <a:rPr lang="en-CA" sz="1100" b="0"/>
                <a:t> </a:t>
              </a:r>
              <a14:m>
                <m:oMath xmlns:m="http://schemas.openxmlformats.org/officeDocument/2006/math">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r>
                        <a:rPr lang="en-CA" sz="1100" b="0" i="1">
                          <a:solidFill>
                            <a:schemeClr val="tx1"/>
                          </a:solidFill>
                          <a:effectLst/>
                          <a:latin typeface="Cambria Math" panose="02040503050406030204" pitchFamily="18" charset="0"/>
                          <a:ea typeface="+mn-ea"/>
                          <a:cs typeface="+mn-cs"/>
                        </a:rPr>
                        <m:t> ∗1000</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m:t>
                      </m:r>
                      <m:r>
                        <a:rPr lang="en-CA" sz="1100" b="0" i="1">
                          <a:solidFill>
                            <a:schemeClr val="tx1"/>
                          </a:solidFill>
                          <a:effectLst/>
                          <a:latin typeface="Cambria Math" panose="02040503050406030204" pitchFamily="18" charset="0"/>
                          <a:ea typeface="+mn-ea"/>
                          <a:cs typeface="+mn-cs"/>
                        </a:rPr>
                        <m:t>𝑡</m:t>
                      </m:r>
                    </m:den>
                  </m:f>
                </m:oMath>
              </a14:m>
              <a:endParaRPr lang="en-CA" sz="1100" b="0"/>
            </a:p>
          </xdr:txBody>
        </xdr:sp>
      </mc:Choice>
      <mc:Fallback xmlns="">
        <xdr:sp macro="" textlink="">
          <xdr:nvSpPr>
            <xdr:cNvPr id="38" name="TextBox 37">
              <a:extLst>
                <a:ext uri="{FF2B5EF4-FFF2-40B4-BE49-F238E27FC236}">
                  <a16:creationId xmlns:a16="http://schemas.microsoft.com/office/drawing/2014/main" id="{00000000-0008-0000-0600-000002000000}"/>
                </a:ext>
              </a:extLst>
            </xdr:cNvPr>
            <xdr:cNvSpPr txBox="1"/>
          </xdr:nvSpPr>
          <xdr:spPr>
            <a:xfrm>
              <a:off x="609600" y="13442950"/>
              <a:ext cx="15055850" cy="34394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(18)  𝑎𝑛𝑛𝑢𝑎𝑙 𝑒𝑚𝑖𝑠𝑠𝑖𝑜𝑛𝑠 𝑓𝑟𝑜𝑚 𝐻𝑃𝑊𝐻 𝑤𝑎𝑡𝑒𝑟 ℎ𝑒𝑎𝑡𝑖𝑛𝑔 𝑖𝑛𝑐𝑙𝑢𝑑𝑖𝑛𝑔 ℎ𝑒𝑎𝑡𝑖𝑛𝑔 𝑝𝑒𝑛𝑎𝑙𝑡𝑦 =((𝐺𝐽 𝑤𝑎𝑡𝑒𝑟 ℎ𝑒𝑡𝑖𝑛𝑔 𝑙𝑜𝑎𝑑)/(𝐻𝑃𝑊𝐻 𝐶𝑂𝑃)∗(𝑎𝑣𝑔 𝑚𝑎𝑟𝑔𝑖𝑛𝑎𝑙 𝑒𝑚𝑖𝑠𝑠𝑖𝑜𝑛 𝑓𝑎𝑐𝑡𝑜𝑟 𝑘𝑔 𝐶𝑂2/𝑘𝑊ℎ)/(0.0036 𝐺𝐽/𝑘𝑊ℎ  ∗1000𝑘𝑔/𝑡))+1/2 ((𝐺𝐽 𝑤𝑎𝑡𝑒𝑟 ℎ𝑒𝑎𝑡𝑖𝑛𝑔 𝑙𝑜𝑎𝑑)/(𝐴𝑆𝐻𝑃 ℎ𝑒𝑎𝑖𝑛𝑔 𝑆𝐶𝑂𝑃)  −(𝐺𝐽 𝑤𝑎𝑡𝑒𝑟 ℎ𝑒𝑎𝑡𝑖𝑛𝑔 𝑙𝑜𝑎𝑑)/(𝐴𝑆𝐻𝑃 𝑐𝑜𝑜𝑙𝑖𝑛𝑔 𝑆𝐶𝑂𝑃))∗</a:t>
              </a:r>
              <a:r>
                <a:rPr lang="en-CA" sz="1100" b="0"/>
                <a:t> </a:t>
              </a:r>
              <a:r>
                <a:rPr lang="en-CA" sz="1100" b="0" i="0">
                  <a:solidFill>
                    <a:schemeClr val="tx1"/>
                  </a:solidFill>
                  <a:effectLst/>
                  <a:latin typeface="+mn-lt"/>
                  <a:ea typeface="+mn-ea"/>
                  <a:cs typeface="+mn-cs"/>
                </a:rPr>
                <a:t>(𝑎𝑣𝑔 𝑚𝑎𝑟𝑔𝑖𝑛𝑎𝑙 𝑒𝑚𝑖𝑠𝑠𝑖𝑜𝑛 𝑓𝑎𝑐𝑡𝑜𝑟 𝑘𝑔 𝐶𝑂2/𝑘𝑊ℎ)/(0.0036 𝐺𝐽/𝑘𝑊ℎ  ∗1000𝑘𝑔/𝑡)</a:t>
              </a:r>
              <a:endParaRPr lang="en-CA" sz="1100" b="0"/>
            </a:p>
          </xdr:txBody>
        </xdr:sp>
      </mc:Fallback>
    </mc:AlternateContent>
    <xdr:clientData/>
  </xdr:oneCellAnchor>
  <xdr:oneCellAnchor>
    <xdr:from>
      <xdr:col>1</xdr:col>
      <xdr:colOff>0</xdr:colOff>
      <xdr:row>78</xdr:row>
      <xdr:rowOff>0</xdr:rowOff>
    </xdr:from>
    <xdr:ext cx="16154400" cy="273049"/>
    <mc:AlternateContent xmlns:mc="http://schemas.openxmlformats.org/markup-compatibility/2006" xmlns:a14="http://schemas.microsoft.com/office/drawing/2010/main">
      <mc:Choice Requires="a14">
        <xdr:sp macro="" textlink="">
          <xdr:nvSpPr>
            <xdr:cNvPr id="39" name="TextBox 38">
              <a:extLst>
                <a:ext uri="{FF2B5EF4-FFF2-40B4-BE49-F238E27FC236}">
                  <a16:creationId xmlns:a16="http://schemas.microsoft.com/office/drawing/2014/main" id="{00000000-0008-0000-0600-000005000000}"/>
                </a:ext>
              </a:extLst>
            </xdr:cNvPr>
            <xdr:cNvSpPr txBox="1"/>
          </xdr:nvSpPr>
          <xdr:spPr>
            <a:xfrm>
              <a:off x="609600" y="14363700"/>
              <a:ext cx="16154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(19) </a:t>
              </a:r>
              <a14:m>
                <m:oMath xmlns:m="http://schemas.openxmlformats.org/officeDocument/2006/math">
                  <m:r>
                    <a:rPr lang="en-CA" sz="1100" b="0" i="1">
                      <a:latin typeface="Cambria Math" panose="02040503050406030204" pitchFamily="18" charset="0"/>
                    </a:rPr>
                    <m:t>𝑛𝑒𝑡</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m:t>
                  </m:r>
                  <m:d>
                    <m:dPr>
                      <m:ctrlPr>
                        <a:rPr lang="en-CA" sz="1100" b="0" i="1">
                          <a:latin typeface="Cambria Math" panose="02040503050406030204" pitchFamily="18" charset="0"/>
                        </a:rPr>
                      </m:ctrlPr>
                    </m:dPr>
                    <m:e>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h𝑒𝑎𝑡𝑒𝑟</m:t>
                      </m:r>
                      <m:r>
                        <a:rPr lang="en-CA" sz="1100" b="0" i="1">
                          <a:latin typeface="Cambria Math" panose="02040503050406030204" pitchFamily="18" charset="0"/>
                        </a:rPr>
                        <m:t> −</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𝑤𝑖𝑡h𝑜𝑢𝑡</m:t>
                      </m:r>
                      <m:r>
                        <a:rPr lang="en-CA" sz="1100" b="0" i="1">
                          <a:latin typeface="Cambria Math" panose="02040503050406030204" pitchFamily="18" charset="0"/>
                        </a:rPr>
                        <m:t> </m:t>
                      </m:r>
                      <m:r>
                        <a:rPr lang="en-CA" sz="1100" b="0" i="1">
                          <a:latin typeface="Cambria Math" panose="02040503050406030204" pitchFamily="18" charset="0"/>
                        </a:rPr>
                        <m:t>𝐺𝑟𝑒𝑒𝑛𝑒𝑟</m:t>
                      </m:r>
                      <m:r>
                        <a:rPr lang="en-CA" sz="1100" b="0" i="1">
                          <a:latin typeface="Cambria Math" panose="02040503050406030204" pitchFamily="18" charset="0"/>
                        </a:rPr>
                        <m:t> </m:t>
                      </m:r>
                      <m:r>
                        <a:rPr lang="en-CA" sz="1100" b="0" i="1">
                          <a:latin typeface="Cambria Math" panose="02040503050406030204" pitchFamily="18" charset="0"/>
                        </a:rPr>
                        <m:t>𝐻𝑜𝑚𝑒𝑠</m:t>
                      </m:r>
                      <m:r>
                        <a:rPr lang="en-CA" sz="1100" b="0" i="1">
                          <a:latin typeface="Cambria Math" panose="02040503050406030204" pitchFamily="18" charset="0"/>
                        </a:rPr>
                        <m:t> </m:t>
                      </m:r>
                      <m:r>
                        <a:rPr lang="en-CA" sz="1100" b="0" i="1">
                          <a:latin typeface="Cambria Math" panose="02040503050406030204" pitchFamily="18" charset="0"/>
                        </a:rPr>
                        <m:t>𝐺𝑟𝑎𝑛𝑡</m:t>
                      </m:r>
                    </m:e>
                  </m:d>
                  <m:r>
                    <a:rPr lang="en-CA" sz="1100" b="0" i="1">
                      <a:latin typeface="Cambria Math" panose="02040503050406030204" pitchFamily="18" charset="0"/>
                    </a:rPr>
                    <m:t>+(</m:t>
                  </m:r>
                  <m:r>
                    <a:rPr lang="en-CA" sz="1100" b="0" i="1">
                      <a:latin typeface="Cambria Math" panose="02040503050406030204" pitchFamily="18" charset="0"/>
                    </a:rPr>
                    <m:t>𝑐𝑢𝑚𝑢𝑙𝑎𝑡𝑖𝑣𝑒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𝑜𝑝𝑒𝑟𝑎𝑡𝑖𝑛𝑔</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𝑐𝑢𝑚𝑢𝑙𝑎𝑡𝑖𝑣𝑒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𝑜𝑝𝑒𝑟𝑎𝑡𝑖𝑛𝑔</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39" name="TextBox 38">
              <a:extLst>
                <a:ext uri="{FF2B5EF4-FFF2-40B4-BE49-F238E27FC236}">
                  <a16:creationId xmlns:a16="http://schemas.microsoft.com/office/drawing/2014/main" id="{00000000-0008-0000-0600-000005000000}"/>
                </a:ext>
              </a:extLst>
            </xdr:cNvPr>
            <xdr:cNvSpPr txBox="1"/>
          </xdr:nvSpPr>
          <xdr:spPr>
            <a:xfrm>
              <a:off x="609600" y="14363700"/>
              <a:ext cx="16154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(19) </a:t>
              </a:r>
              <a:r>
                <a:rPr lang="en-CA" sz="1100" b="0" i="0">
                  <a:latin typeface="Cambria Math" panose="02040503050406030204" pitchFamily="18" charset="0"/>
                </a:rPr>
                <a:t>𝑛𝑒𝑡 𝑠𝑎𝑣𝑖𝑛𝑔𝑠=(𝑢𝑝𝑓𝑟𝑜𝑛𝑡 𝑐𝑜𝑠𝑡 𝑜𝑓 𝐴𝐶 𝑎𝑛𝑑 𝑔𝑎𝑠 𝑤𝑎𝑡𝑒𝑟 ℎ𝑒𝑎𝑡𝑒𝑟 −𝑢𝑝𝑓𝑟𝑜𝑛𝑡 𝑐𝑜𝑠𝑡 𝑜𝑓 𝐴𝑆𝐻𝑃+𝐻𝑃𝑊𝐻 𝑠𝑦𝑠𝑡𝑒𝑚 𝑤𝑖𝑡ℎ 𝑜𝑟 𝑤𝑖𝑡ℎ𝑜𝑢𝑡 𝐺𝑟𝑒𝑒𝑛𝑒𝑟 𝐻𝑜𝑚𝑒𝑠 𝐺𝑟𝑎𝑛𝑡)+(𝑐𝑢𝑚𝑢𝑙𝑎𝑡𝑖𝑣𝑒 𝑐𝑜𝑠𝑡 𝑜𝑓 𝑜𝑝𝑒𝑟𝑎𝑡𝑖𝑛𝑔 𝑡ℎ𝑒 𝑔𝑎𝑠 𝑠𝑦𝑠𝑡𝑒𝑚 −𝑐𝑢𝑚𝑢𝑙𝑎𝑡𝑖𝑣𝑒 𝑐𝑜𝑠𝑡 𝑜𝑓 𝑜𝑝𝑒𝑟𝑎𝑡𝑖𝑛𝑔 𝑡ℎ𝑒 ℎ𝑒𝑎𝑡 𝑝𝑢𝑚𝑝 𝑠𝑦𝑠𝑡𝑒𝑚) </a:t>
              </a:r>
              <a:endParaRPr lang="en-CA" sz="1100"/>
            </a:p>
            <a:p>
              <a:endParaRPr lang="en-CA" sz="1100"/>
            </a:p>
          </xdr:txBody>
        </xdr:sp>
      </mc:Fallback>
    </mc:AlternateContent>
    <xdr:clientData/>
  </xdr:oneCellAnchor>
  <xdr:oneCellAnchor>
    <xdr:from>
      <xdr:col>1</xdr:col>
      <xdr:colOff>0</xdr:colOff>
      <xdr:row>80</xdr:row>
      <xdr:rowOff>0</xdr:rowOff>
    </xdr:from>
    <xdr:ext cx="8458200" cy="273049"/>
    <mc:AlternateContent xmlns:mc="http://schemas.openxmlformats.org/markup-compatibility/2006" xmlns:a14="http://schemas.microsoft.com/office/drawing/2010/main">
      <mc:Choice Requires="a14">
        <xdr:sp macro="" textlink="">
          <xdr:nvSpPr>
            <xdr:cNvPr id="42" name="TextBox 41">
              <a:extLst>
                <a:ext uri="{FF2B5EF4-FFF2-40B4-BE49-F238E27FC236}">
                  <a16:creationId xmlns:a16="http://schemas.microsoft.com/office/drawing/2014/main" id="{00000000-0008-0000-0600-000005000000}"/>
                </a:ext>
              </a:extLst>
            </xdr:cNvPr>
            <xdr:cNvSpPr txBox="1"/>
          </xdr:nvSpPr>
          <xdr:spPr>
            <a:xfrm>
              <a:off x="609600" y="14732000"/>
              <a:ext cx="84582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(20) </a:t>
              </a:r>
              <a14:m>
                <m:oMath xmlns:m="http://schemas.openxmlformats.org/officeDocument/2006/math">
                  <m:r>
                    <a:rPr lang="en-CA" sz="1100" b="0" i="1">
                      <a:latin typeface="Cambria Math" panose="02040503050406030204" pitchFamily="18" charset="0"/>
                    </a:rPr>
                    <m:t>𝑝𝑎𝑦𝑏𝑎𝑐𝑘</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𝑛𝑢𝑚𝑏𝑒𝑟</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m:t>
                  </m:r>
                  <m:r>
                    <a:rPr lang="en-CA" sz="1100" b="0" i="1">
                      <a:latin typeface="Cambria Math" panose="02040503050406030204" pitchFamily="18" charset="0"/>
                    </a:rPr>
                    <m:t>𝑤h𝑒𝑟𝑒</m:t>
                  </m:r>
                  <m:r>
                    <a:rPr lang="en-CA" sz="1100" b="0" i="1">
                      <a:latin typeface="Cambria Math" panose="02040503050406030204" pitchFamily="18" charset="0"/>
                    </a:rPr>
                    <m:t> </m:t>
                  </m:r>
                  <m:r>
                    <a:rPr lang="en-CA" sz="1100" b="0" i="1">
                      <a:latin typeface="Cambria Math" panose="02040503050406030204" pitchFamily="18" charset="0"/>
                    </a:rPr>
                    <m:t>𝑛𝑒𝑡</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𝑖𝑠</m:t>
                  </m:r>
                  <m:r>
                    <a:rPr lang="en-CA" sz="1100" b="0" i="1">
                      <a:latin typeface="Cambria Math" panose="02040503050406030204" pitchFamily="18" charset="0"/>
                    </a:rPr>
                    <m:t> </m:t>
                  </m:r>
                  <m:r>
                    <a:rPr lang="en-CA" sz="1100" b="0" i="1">
                      <a:latin typeface="Cambria Math" panose="02040503050406030204" pitchFamily="18" charset="0"/>
                    </a:rPr>
                    <m:t>𝑛𝑒𝑔𝑎𝑡𝑖𝑣𝑒</m:t>
                  </m:r>
                  <m:r>
                    <a:rPr lang="en-CA" sz="1100" b="0" i="1">
                      <a:latin typeface="Cambria Math" panose="02040503050406030204" pitchFamily="18" charset="0"/>
                    </a:rPr>
                    <m:t> </m:t>
                  </m:r>
                  <m:r>
                    <a:rPr lang="en-CA" sz="1100" b="0" i="1">
                      <a:latin typeface="Cambria Math" panose="02040503050406030204" pitchFamily="18" charset="0"/>
                    </a:rPr>
                    <m:t>𝑝𝑙𝑢𝑠</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𝑤h𝑒𝑟𝑒</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𝑏𝑒𝑐𝑜𝑚𝑒</m:t>
                  </m:r>
                  <m:r>
                    <a:rPr lang="en-CA" sz="1100" b="0" i="1">
                      <a:latin typeface="Cambria Math" panose="02040503050406030204" pitchFamily="18" charset="0"/>
                    </a:rPr>
                    <m:t> </m:t>
                  </m:r>
                  <m:r>
                    <a:rPr lang="en-CA" sz="1100" b="0" i="1">
                      <a:latin typeface="Cambria Math" panose="02040503050406030204" pitchFamily="18" charset="0"/>
                    </a:rPr>
                    <m:t>𝑝𝑜𝑠𝑖𝑡𝑖𝑣𝑒</m:t>
                  </m:r>
                </m:oMath>
              </a14:m>
              <a:endParaRPr lang="en-CA" sz="1100"/>
            </a:p>
          </xdr:txBody>
        </xdr:sp>
      </mc:Choice>
      <mc:Fallback xmlns="">
        <xdr:sp macro="" textlink="">
          <xdr:nvSpPr>
            <xdr:cNvPr id="42" name="TextBox 41">
              <a:extLst>
                <a:ext uri="{FF2B5EF4-FFF2-40B4-BE49-F238E27FC236}">
                  <a16:creationId xmlns:a16="http://schemas.microsoft.com/office/drawing/2014/main" id="{00000000-0008-0000-0600-000005000000}"/>
                </a:ext>
              </a:extLst>
            </xdr:cNvPr>
            <xdr:cNvSpPr txBox="1"/>
          </xdr:nvSpPr>
          <xdr:spPr>
            <a:xfrm>
              <a:off x="609600" y="14732000"/>
              <a:ext cx="84582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(20) </a:t>
              </a:r>
              <a:r>
                <a:rPr lang="en-CA" sz="1100" b="0" i="0">
                  <a:latin typeface="Cambria Math" panose="02040503050406030204" pitchFamily="18" charset="0"/>
                </a:rPr>
                <a:t>𝑝𝑎𝑦𝑏𝑎𝑐𝑘 𝑓𝑜𝑟 𝐴𝑆𝐻𝑃 𝑠𝑦𝑠𝑡𝑒𝑚=𝑛𝑢𝑚𝑏𝑒𝑟 𝑜𝑓 𝑦𝑒𝑎𝑟𝑠 𝑤ℎ𝑒𝑟𝑒 𝑛𝑒𝑡 𝑠𝑎𝑣𝑖𝑛𝑔𝑠 𝑖𝑠 𝑛𝑒𝑔𝑎𝑡𝑖𝑣𝑒 𝑝𝑙𝑢𝑠 𝑡ℎ𝑒 𝑦𝑒𝑎𝑟 𝑤ℎ𝑒𝑟𝑒 𝑡ℎ𝑒 𝑠𝑎𝑣𝑖𝑛𝑔𝑠 𝑏𝑒𝑐𝑜𝑚𝑒 𝑝𝑜𝑠𝑖𝑡𝑖𝑣𝑒</a:t>
              </a:r>
              <a:endParaRPr lang="en-CA" sz="1100"/>
            </a:p>
          </xdr:txBody>
        </xdr:sp>
      </mc:Fallback>
    </mc:AlternateContent>
    <xdr:clientData/>
  </xdr:oneCellAnchor>
  <xdr:twoCellAnchor>
    <xdr:from>
      <xdr:col>9</xdr:col>
      <xdr:colOff>546100</xdr:colOff>
      <xdr:row>0</xdr:row>
      <xdr:rowOff>31750</xdr:rowOff>
    </xdr:from>
    <xdr:to>
      <xdr:col>11</xdr:col>
      <xdr:colOff>247650</xdr:colOff>
      <xdr:row>1</xdr:row>
      <xdr:rowOff>0</xdr:rowOff>
    </xdr:to>
    <xdr:sp macro="" textlink="">
      <xdr:nvSpPr>
        <xdr:cNvPr id="30" name="Rounded Rectangle 29">
          <a:hlinkClick xmlns:r="http://schemas.openxmlformats.org/officeDocument/2006/relationships" r:id="rId1"/>
        </xdr:cNvPr>
        <xdr:cNvSpPr/>
      </xdr:nvSpPr>
      <xdr:spPr>
        <a:xfrm>
          <a:off x="6032500" y="31750"/>
          <a:ext cx="920750" cy="546100"/>
        </a:xfrm>
        <a:prstGeom prst="roundRect">
          <a:avLst/>
        </a:prstGeom>
        <a:solidFill>
          <a:schemeClr val="accent2"/>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12</xdr:col>
      <xdr:colOff>52619</xdr:colOff>
      <xdr:row>5</xdr:row>
      <xdr:rowOff>104035</xdr:rowOff>
    </xdr:from>
    <xdr:to>
      <xdr:col>20</xdr:col>
      <xdr:colOff>12176</xdr:colOff>
      <xdr:row>19</xdr:row>
      <xdr:rowOff>84985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16</xdr:row>
      <xdr:rowOff>84370</xdr:rowOff>
    </xdr:from>
    <xdr:to>
      <xdr:col>0</xdr:col>
      <xdr:colOff>5008732</xdr:colOff>
      <xdr:row>28</xdr:row>
      <xdr:rowOff>66121</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352425</xdr:colOff>
      <xdr:row>49</xdr:row>
      <xdr:rowOff>168275</xdr:rowOff>
    </xdr:from>
    <xdr:to>
      <xdr:col>7</xdr:col>
      <xdr:colOff>9525</xdr:colOff>
      <xdr:row>64</xdr:row>
      <xdr:rowOff>149225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102269</xdr:colOff>
      <xdr:row>50</xdr:row>
      <xdr:rowOff>2796</xdr:rowOff>
    </xdr:from>
    <xdr:to>
      <xdr:col>0</xdr:col>
      <xdr:colOff>6257524</xdr:colOff>
      <xdr:row>69</xdr:row>
      <xdr:rowOff>2</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32</xdr:row>
      <xdr:rowOff>157284</xdr:rowOff>
    </xdr:from>
    <xdr:to>
      <xdr:col>0</xdr:col>
      <xdr:colOff>4970019</xdr:colOff>
      <xdr:row>47</xdr:row>
      <xdr:rowOff>158438</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176936</xdr:colOff>
      <xdr:row>33</xdr:row>
      <xdr:rowOff>151165</xdr:rowOff>
    </xdr:from>
    <xdr:to>
      <xdr:col>14</xdr:col>
      <xdr:colOff>211460</xdr:colOff>
      <xdr:row>48</xdr:row>
      <xdr:rowOff>120093</xdr:rowOff>
    </xdr:to>
    <xdr:graphicFrame macro="">
      <xdr:nvGraphicFramePr>
        <xdr:cNvPr id="9"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Office Theme">
  <a:themeElements>
    <a:clrScheme name="Custom 1">
      <a:dk1>
        <a:sysClr val="windowText" lastClr="000000"/>
      </a:dk1>
      <a:lt1>
        <a:sysClr val="window" lastClr="FFFFFF"/>
      </a:lt1>
      <a:dk2>
        <a:srgbClr val="70AD47"/>
      </a:dk2>
      <a:lt2>
        <a:srgbClr val="E2EFD9"/>
      </a:lt2>
      <a:accent1>
        <a:srgbClr val="375623"/>
      </a:accent1>
      <a:accent2>
        <a:srgbClr val="538135"/>
      </a:accent2>
      <a:accent3>
        <a:srgbClr val="A5A5A5"/>
      </a:accent3>
      <a:accent4>
        <a:srgbClr val="FFC000"/>
      </a:accent4>
      <a:accent5>
        <a:srgbClr val="BF9000"/>
      </a:accent5>
      <a:accent6>
        <a:srgbClr val="70AD47"/>
      </a:accent6>
      <a:hlink>
        <a:srgbClr val="833C0B"/>
      </a:hlink>
      <a:folHlink>
        <a:srgbClr val="C55A1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data.ec.gc.ca/data/substances/monitor/canada-s-official-greenhouse-gas-inventory/Emission_Factors.pdf"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hyperlink" Target="https://www.londonhydro.com/accounts-services/electricity-rates/residential-electricity-rates" TargetMode="External"/><Relationship Id="rId1" Type="http://schemas.openxmlformats.org/officeDocument/2006/relationships/hyperlink" Target="https://www.hydroone.com/rates-and-billin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6:Q8"/>
  <sheetViews>
    <sheetView workbookViewId="0">
      <selection activeCell="Q11" sqref="Q11"/>
    </sheetView>
  </sheetViews>
  <sheetFormatPr defaultRowHeight="14.5"/>
  <cols>
    <col min="1" max="3" width="8.7265625" style="12"/>
    <col min="4" max="11" width="8.7265625" style="58"/>
    <col min="12" max="14" width="8.7265625" style="34"/>
    <col min="15" max="17" width="8.7265625" style="12"/>
  </cols>
  <sheetData>
    <row r="6" spans="4:14" ht="20.5" customHeight="1">
      <c r="D6" s="169" t="s">
        <v>145</v>
      </c>
      <c r="E6" s="169"/>
      <c r="F6" s="169"/>
      <c r="G6" s="169"/>
      <c r="H6" s="169"/>
      <c r="I6" s="169"/>
      <c r="J6" s="169"/>
      <c r="K6" s="169"/>
      <c r="L6" s="169"/>
      <c r="M6" s="169"/>
      <c r="N6" s="169"/>
    </row>
    <row r="7" spans="4:14">
      <c r="D7" s="169"/>
      <c r="E7" s="169"/>
      <c r="F7" s="169"/>
      <c r="G7" s="169"/>
      <c r="H7" s="169"/>
      <c r="I7" s="169"/>
      <c r="J7" s="169"/>
      <c r="K7" s="169"/>
      <c r="L7" s="169"/>
      <c r="M7" s="169"/>
      <c r="N7" s="169"/>
    </row>
    <row r="8" spans="4:14">
      <c r="D8" s="169"/>
      <c r="E8" s="169"/>
      <c r="F8" s="169"/>
      <c r="G8" s="169"/>
      <c r="H8" s="169"/>
      <c r="I8" s="169"/>
      <c r="J8" s="169"/>
      <c r="K8" s="169"/>
      <c r="L8" s="169"/>
      <c r="M8" s="169"/>
      <c r="N8" s="169"/>
    </row>
  </sheetData>
  <mergeCells count="1">
    <mergeCell ref="D6:N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1:B15"/>
  <sheetViews>
    <sheetView topLeftCell="A5" workbookViewId="0">
      <selection activeCell="B9" sqref="B9"/>
    </sheetView>
  </sheetViews>
  <sheetFormatPr defaultRowHeight="14.5"/>
  <cols>
    <col min="1" max="1" width="17.6328125" style="34" customWidth="1"/>
    <col min="2" max="2" width="122" style="34" customWidth="1"/>
    <col min="3" max="16384" width="8.7265625" style="34"/>
  </cols>
  <sheetData>
    <row r="1" spans="2:2" ht="20.5">
      <c r="B1" s="102" t="s">
        <v>145</v>
      </c>
    </row>
    <row r="3" spans="2:2" ht="43.5">
      <c r="B3" s="85" t="s">
        <v>146</v>
      </c>
    </row>
    <row r="4" spans="2:2">
      <c r="B4" s="85"/>
    </row>
    <row r="5" spans="2:2" ht="72.5">
      <c r="B5" s="85" t="s">
        <v>305</v>
      </c>
    </row>
    <row r="6" spans="2:2">
      <c r="B6" s="85"/>
    </row>
    <row r="7" spans="2:2" ht="29">
      <c r="B7" s="85" t="s">
        <v>218</v>
      </c>
    </row>
    <row r="8" spans="2:2">
      <c r="B8" s="85"/>
    </row>
    <row r="9" spans="2:2" ht="43.5">
      <c r="B9" s="85" t="s">
        <v>149</v>
      </c>
    </row>
    <row r="10" spans="2:2">
      <c r="B10" s="85"/>
    </row>
    <row r="11" spans="2:2">
      <c r="B11" s="85" t="s">
        <v>285</v>
      </c>
    </row>
    <row r="12" spans="2:2">
      <c r="B12" s="85"/>
    </row>
    <row r="13" spans="2:2">
      <c r="B13" s="85" t="s">
        <v>147</v>
      </c>
    </row>
    <row r="14" spans="2:2">
      <c r="B14" s="85"/>
    </row>
    <row r="15" spans="2:2">
      <c r="B15" s="85"/>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B1:E52"/>
  <sheetViews>
    <sheetView tabSelected="1" topLeftCell="A32" workbookViewId="0">
      <selection activeCell="D41" sqref="D41"/>
    </sheetView>
  </sheetViews>
  <sheetFormatPr defaultRowHeight="14.5"/>
  <cols>
    <col min="1" max="1" width="8.7265625" style="63"/>
    <col min="2" max="2" width="34.1796875" style="130" customWidth="1"/>
    <col min="3" max="3" width="9.54296875" style="63" customWidth="1"/>
    <col min="4" max="4" width="45.453125" style="38" customWidth="1"/>
    <col min="5" max="5" width="109.7265625" style="38" customWidth="1"/>
    <col min="6" max="16384" width="8.7265625" style="63"/>
  </cols>
  <sheetData>
    <row r="1" spans="2:5" ht="31">
      <c r="B1" s="129" t="s">
        <v>282</v>
      </c>
    </row>
    <row r="2" spans="2:5" ht="15" thickBot="1"/>
    <row r="3" spans="2:5">
      <c r="B3" s="131" t="s">
        <v>29</v>
      </c>
      <c r="C3" s="138"/>
      <c r="D3" s="139"/>
      <c r="E3" s="140"/>
    </row>
    <row r="4" spans="2:5">
      <c r="B4" s="132"/>
      <c r="C4" s="141" t="s">
        <v>281</v>
      </c>
      <c r="D4" s="142" t="s">
        <v>12</v>
      </c>
      <c r="E4" s="143" t="s">
        <v>74</v>
      </c>
    </row>
    <row r="5" spans="2:5">
      <c r="B5" s="132" t="s">
        <v>5</v>
      </c>
      <c r="C5" s="144">
        <v>5000</v>
      </c>
      <c r="D5" s="145" t="s">
        <v>241</v>
      </c>
      <c r="E5" s="146"/>
    </row>
    <row r="6" spans="2:5" ht="29">
      <c r="B6" s="132" t="s">
        <v>7</v>
      </c>
      <c r="C6" s="147">
        <v>0.95</v>
      </c>
      <c r="D6" s="145" t="s">
        <v>217</v>
      </c>
      <c r="E6" s="146"/>
    </row>
    <row r="7" spans="2:5">
      <c r="B7" s="132"/>
      <c r="C7" s="148"/>
      <c r="D7" s="145"/>
      <c r="E7" s="146"/>
    </row>
    <row r="8" spans="2:5">
      <c r="B8" s="132" t="s">
        <v>8</v>
      </c>
      <c r="C8" s="149">
        <v>5000</v>
      </c>
      <c r="D8" s="145" t="s">
        <v>241</v>
      </c>
      <c r="E8" s="146"/>
    </row>
    <row r="9" spans="2:5" ht="29">
      <c r="B9" s="132" t="s">
        <v>9</v>
      </c>
      <c r="C9" s="148">
        <v>13</v>
      </c>
      <c r="D9" s="150" t="s">
        <v>217</v>
      </c>
      <c r="E9" s="146"/>
    </row>
    <row r="10" spans="2:5">
      <c r="B10" s="132" t="s">
        <v>49</v>
      </c>
      <c r="C10" s="151">
        <f>(1.12*C9-0.02*C9*C9)/3.413</f>
        <v>3.2757105186053339</v>
      </c>
      <c r="D10" s="145"/>
      <c r="E10" s="146"/>
    </row>
    <row r="11" spans="2:5">
      <c r="B11" s="132"/>
      <c r="C11" s="151"/>
      <c r="D11" s="145"/>
      <c r="E11" s="146"/>
    </row>
    <row r="12" spans="2:5" ht="43.5">
      <c r="B12" s="132" t="s">
        <v>10</v>
      </c>
      <c r="C12" s="149">
        <v>2000</v>
      </c>
      <c r="D12" s="150" t="s">
        <v>243</v>
      </c>
      <c r="E12" s="146"/>
    </row>
    <row r="13" spans="2:5" ht="29.5" thickBot="1">
      <c r="B13" s="133" t="s">
        <v>11</v>
      </c>
      <c r="C13" s="152">
        <v>0.67</v>
      </c>
      <c r="D13" s="153" t="s">
        <v>244</v>
      </c>
      <c r="E13" s="154"/>
    </row>
    <row r="14" spans="2:5" ht="15" thickBot="1"/>
    <row r="15" spans="2:5">
      <c r="B15" s="131" t="s">
        <v>31</v>
      </c>
      <c r="C15" s="138"/>
      <c r="D15" s="139"/>
      <c r="E15" s="140"/>
    </row>
    <row r="16" spans="2:5">
      <c r="B16" s="132"/>
      <c r="C16" s="155" t="s">
        <v>73</v>
      </c>
      <c r="D16" s="156" t="s">
        <v>12</v>
      </c>
      <c r="E16" s="157" t="s">
        <v>74</v>
      </c>
    </row>
    <row r="17" spans="2:5" ht="29">
      <c r="B17" s="132" t="s">
        <v>28</v>
      </c>
      <c r="C17" s="158">
        <f>19000</f>
        <v>19000</v>
      </c>
      <c r="D17" s="150" t="s">
        <v>241</v>
      </c>
      <c r="E17" s="146" t="s">
        <v>297</v>
      </c>
    </row>
    <row r="18" spans="2:5">
      <c r="B18" s="132" t="s">
        <v>298</v>
      </c>
      <c r="C18" s="158">
        <v>2000</v>
      </c>
      <c r="D18" s="145" t="s">
        <v>177</v>
      </c>
      <c r="E18" s="146"/>
    </row>
    <row r="19" spans="2:5" ht="29">
      <c r="B19" s="132" t="s">
        <v>33</v>
      </c>
      <c r="C19" s="148">
        <v>2.7</v>
      </c>
      <c r="D19" s="145" t="s">
        <v>246</v>
      </c>
      <c r="E19" s="146" t="s">
        <v>264</v>
      </c>
    </row>
    <row r="20" spans="2:5" ht="29">
      <c r="B20" s="132" t="s">
        <v>35</v>
      </c>
      <c r="C20" s="148">
        <v>18</v>
      </c>
      <c r="D20" s="145" t="s">
        <v>36</v>
      </c>
      <c r="E20" s="146" t="s">
        <v>252</v>
      </c>
    </row>
    <row r="21" spans="2:5">
      <c r="B21" s="132" t="s">
        <v>34</v>
      </c>
      <c r="C21" s="151">
        <v>4.01</v>
      </c>
      <c r="E21" s="165" t="s">
        <v>32</v>
      </c>
    </row>
    <row r="22" spans="2:5">
      <c r="B22" s="132"/>
      <c r="C22" s="148"/>
      <c r="D22" s="145"/>
      <c r="E22" s="146"/>
    </row>
    <row r="23" spans="2:5" ht="29">
      <c r="B23" s="132" t="s">
        <v>10</v>
      </c>
      <c r="C23" s="158">
        <v>3750</v>
      </c>
      <c r="D23" s="145" t="s">
        <v>242</v>
      </c>
      <c r="E23" s="146" t="s">
        <v>299</v>
      </c>
    </row>
    <row r="24" spans="2:5" ht="29">
      <c r="B24" s="132" t="s">
        <v>162</v>
      </c>
      <c r="C24" s="148">
        <v>3.75</v>
      </c>
      <c r="D24" s="145" t="s">
        <v>301</v>
      </c>
      <c r="E24" s="146" t="s">
        <v>300</v>
      </c>
    </row>
    <row r="25" spans="2:5" ht="15" thickBot="1">
      <c r="B25" s="133" t="s">
        <v>163</v>
      </c>
      <c r="C25" s="159" t="s">
        <v>164</v>
      </c>
      <c r="D25" s="160"/>
      <c r="E25" s="154"/>
    </row>
    <row r="26" spans="2:5" ht="15" thickBot="1"/>
    <row r="27" spans="2:5">
      <c r="B27" s="131" t="s">
        <v>41</v>
      </c>
      <c r="C27" s="138"/>
      <c r="D27" s="139"/>
      <c r="E27" s="140"/>
    </row>
    <row r="28" spans="2:5">
      <c r="B28" s="134"/>
      <c r="C28" s="155" t="s">
        <v>73</v>
      </c>
      <c r="D28" s="156" t="s">
        <v>12</v>
      </c>
      <c r="E28" s="157" t="s">
        <v>74</v>
      </c>
    </row>
    <row r="29" spans="2:5" ht="58">
      <c r="B29" s="134" t="s">
        <v>75</v>
      </c>
      <c r="C29" s="148">
        <v>74.599999999999994</v>
      </c>
      <c r="D29" s="145" t="s">
        <v>222</v>
      </c>
      <c r="E29" s="146" t="s">
        <v>135</v>
      </c>
    </row>
    <row r="30" spans="2:5" ht="58">
      <c r="B30" s="134" t="s">
        <v>76</v>
      </c>
      <c r="C30" s="148">
        <v>20.7</v>
      </c>
      <c r="D30" s="145" t="s">
        <v>52</v>
      </c>
      <c r="E30" s="146"/>
    </row>
    <row r="31" spans="2:5" ht="29">
      <c r="B31" s="134" t="s">
        <v>77</v>
      </c>
      <c r="C31" s="148">
        <v>10.7</v>
      </c>
      <c r="E31" s="165" t="s">
        <v>178</v>
      </c>
    </row>
    <row r="32" spans="2:5">
      <c r="B32" s="134"/>
      <c r="C32" s="148"/>
      <c r="D32" s="145"/>
      <c r="E32" s="146"/>
    </row>
    <row r="33" spans="2:5">
      <c r="B33" s="134" t="s">
        <v>107</v>
      </c>
      <c r="C33" s="147">
        <v>0</v>
      </c>
      <c r="D33" s="145"/>
      <c r="E33" s="146"/>
    </row>
    <row r="34" spans="2:5">
      <c r="B34" s="134" t="s">
        <v>108</v>
      </c>
      <c r="C34" s="161">
        <v>0</v>
      </c>
      <c r="D34" s="145"/>
      <c r="E34" s="146"/>
    </row>
    <row r="35" spans="2:5">
      <c r="B35" s="134" t="s">
        <v>109</v>
      </c>
      <c r="C35" s="161">
        <v>0</v>
      </c>
      <c r="D35" s="145"/>
      <c r="E35" s="146"/>
    </row>
    <row r="36" spans="2:5">
      <c r="B36" s="134"/>
      <c r="C36" s="148"/>
      <c r="D36" s="145"/>
      <c r="E36" s="146"/>
    </row>
    <row r="37" spans="2:5">
      <c r="B37" s="134" t="s">
        <v>64</v>
      </c>
      <c r="C37" s="148">
        <v>3.5999999999999999E-3</v>
      </c>
      <c r="D37" s="145"/>
      <c r="E37" s="146"/>
    </row>
    <row r="38" spans="2:5">
      <c r="B38" s="134" t="s">
        <v>66</v>
      </c>
      <c r="C38" s="148">
        <v>3.7999999999999999E-2</v>
      </c>
      <c r="D38" s="145"/>
      <c r="E38" s="146"/>
    </row>
    <row r="39" spans="2:5">
      <c r="B39" s="134"/>
      <c r="C39" s="148"/>
      <c r="D39" s="145"/>
      <c r="E39" s="146"/>
    </row>
    <row r="40" spans="2:5" ht="37.5">
      <c r="B40" s="134" t="s">
        <v>67</v>
      </c>
      <c r="C40" s="148">
        <v>1.8879999999999999</v>
      </c>
      <c r="D40" s="162" t="s">
        <v>68</v>
      </c>
      <c r="E40" s="146"/>
    </row>
    <row r="41" spans="2:5">
      <c r="B41" s="135" t="s">
        <v>125</v>
      </c>
      <c r="C41" s="163">
        <v>2022</v>
      </c>
      <c r="D41" s="145"/>
      <c r="E41" s="146"/>
    </row>
    <row r="42" spans="2:5" ht="15" thickBot="1">
      <c r="B42" s="136" t="s">
        <v>304</v>
      </c>
      <c r="C42" s="164" t="s">
        <v>26</v>
      </c>
      <c r="D42" s="160"/>
      <c r="E42" s="154"/>
    </row>
    <row r="43" spans="2:5" ht="15" thickBot="1"/>
    <row r="44" spans="2:5" ht="29">
      <c r="B44" s="131" t="s">
        <v>81</v>
      </c>
      <c r="C44" s="138"/>
      <c r="D44" s="139"/>
      <c r="E44" s="140"/>
    </row>
    <row r="45" spans="2:5">
      <c r="B45" s="134"/>
      <c r="C45" s="148"/>
      <c r="D45" s="170" t="s">
        <v>78</v>
      </c>
      <c r="E45" s="171"/>
    </row>
    <row r="46" spans="2:5">
      <c r="B46" s="134" t="s">
        <v>83</v>
      </c>
      <c r="C46" s="148"/>
      <c r="D46" s="148" t="s">
        <v>79</v>
      </c>
      <c r="E46" s="146"/>
    </row>
    <row r="47" spans="2:5">
      <c r="B47" s="134" t="s">
        <v>6</v>
      </c>
      <c r="C47" s="147"/>
      <c r="D47" s="148" t="s">
        <v>87</v>
      </c>
      <c r="E47" s="146"/>
    </row>
    <row r="48" spans="2:5">
      <c r="B48" s="134" t="s">
        <v>80</v>
      </c>
      <c r="C48" s="148">
        <f>C46*C38</f>
        <v>0</v>
      </c>
      <c r="D48" s="148" t="s">
        <v>90</v>
      </c>
      <c r="E48" s="146"/>
    </row>
    <row r="49" spans="2:5">
      <c r="B49" s="134"/>
      <c r="C49" s="148"/>
      <c r="D49" s="148"/>
      <c r="E49" s="146"/>
    </row>
    <row r="50" spans="2:5">
      <c r="B50" s="134" t="s">
        <v>82</v>
      </c>
      <c r="C50" s="148"/>
      <c r="D50" s="148" t="s">
        <v>84</v>
      </c>
      <c r="E50" s="146"/>
    </row>
    <row r="51" spans="2:5">
      <c r="B51" s="134" t="s">
        <v>85</v>
      </c>
      <c r="C51" s="147"/>
      <c r="D51" s="148" t="s">
        <v>86</v>
      </c>
      <c r="E51" s="146"/>
    </row>
    <row r="52" spans="2:5" ht="15" thickBot="1">
      <c r="B52" s="137" t="s">
        <v>88</v>
      </c>
      <c r="C52" s="159">
        <f>C50*C38</f>
        <v>0</v>
      </c>
      <c r="D52" s="159" t="s">
        <v>89</v>
      </c>
      <c r="E52" s="154"/>
    </row>
  </sheetData>
  <mergeCells count="1">
    <mergeCell ref="D45:E45"/>
  </mergeCells>
  <dataValidations count="1">
    <dataValidation type="list" allowBlank="1" showInputMessage="1" showErrorMessage="1" sqref="C25">
      <formula1>"Yes, No"</formula1>
    </dataValidation>
  </dataValidations>
  <hyperlinks>
    <hyperlink ref="D40" r:id="rId1" display="http://data.ec.gc.ca/data/substances/monitor/canada-s-official-greenhouse-gas-inventory/Emission_Factors.pdf"/>
  </hyperlinks>
  <pageMargins left="0.7" right="0.7" top="0.75" bottom="0.75" header="0.3" footer="0.3"/>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calculations!$B$6:$F$6</xm:f>
          </x14:formula1>
          <xm:sqref>C42</xm:sqref>
        </x14:dataValidation>
        <x14:dataValidation type="list" allowBlank="1" showInputMessage="1" showErrorMessage="1">
          <x14:formula1>
            <xm:f>'operational costs by year'!$A$3:$A$8</xm:f>
          </x14:formula1>
          <xm:sqref>C41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M37"/>
  <sheetViews>
    <sheetView topLeftCell="A11" workbookViewId="0">
      <selection activeCell="E10" sqref="E10"/>
    </sheetView>
  </sheetViews>
  <sheetFormatPr defaultRowHeight="14.5"/>
  <cols>
    <col min="1" max="1" width="8.7265625" style="63"/>
    <col min="2" max="2" width="31.26953125" style="38" customWidth="1"/>
    <col min="3" max="3" width="13.453125" style="63" customWidth="1"/>
    <col min="4" max="4" width="14.1796875" style="63" customWidth="1"/>
    <col min="5" max="5" width="17.1796875" style="63" customWidth="1"/>
    <col min="6" max="6" width="22.54296875" style="63" customWidth="1"/>
    <col min="7" max="7" width="14.1796875" style="63" customWidth="1"/>
    <col min="8" max="8" width="13.1796875" style="63" customWidth="1"/>
    <col min="9" max="9" width="7.26953125" style="63" customWidth="1"/>
    <col min="10" max="10" width="38.1796875" style="63" customWidth="1"/>
    <col min="11" max="11" width="3.453125" style="63" customWidth="1"/>
    <col min="12" max="12" width="13.1796875" style="63" customWidth="1"/>
    <col min="13" max="13" width="13.81640625" style="63" customWidth="1"/>
    <col min="14" max="16384" width="8.7265625" style="63"/>
  </cols>
  <sheetData>
    <row r="1" spans="2:13" ht="31">
      <c r="B1" s="92" t="s">
        <v>284</v>
      </c>
    </row>
    <row r="3" spans="2:13">
      <c r="B3" s="103" t="s">
        <v>126</v>
      </c>
      <c r="C3" s="104" t="str">
        <f>'input data'!C42</f>
        <v>Toronto</v>
      </c>
    </row>
    <row r="4" spans="2:13">
      <c r="B4" s="103" t="s">
        <v>148</v>
      </c>
      <c r="C4" s="105">
        <f>'input data'!C41</f>
        <v>2022</v>
      </c>
    </row>
    <row r="5" spans="2:13" ht="15" thickBot="1"/>
    <row r="6" spans="2:13" ht="15" customHeight="1">
      <c r="B6" s="172" t="s">
        <v>96</v>
      </c>
      <c r="C6" s="173"/>
      <c r="D6" s="174"/>
      <c r="F6" s="172" t="s">
        <v>303</v>
      </c>
      <c r="G6" s="173"/>
      <c r="H6" s="174"/>
      <c r="J6" s="172" t="s">
        <v>98</v>
      </c>
      <c r="K6" s="174"/>
    </row>
    <row r="7" spans="2:13" s="38" customFormat="1" ht="29">
      <c r="B7" s="77"/>
      <c r="C7" s="75" t="s">
        <v>59</v>
      </c>
      <c r="D7" s="76" t="s">
        <v>60</v>
      </c>
      <c r="F7" s="95"/>
      <c r="G7" s="96" t="s">
        <v>59</v>
      </c>
      <c r="H7" s="96" t="s">
        <v>60</v>
      </c>
      <c r="I7" s="63"/>
      <c r="J7" s="175"/>
      <c r="K7" s="176"/>
      <c r="L7" s="63"/>
      <c r="M7" s="63"/>
    </row>
    <row r="8" spans="2:13" ht="15" customHeight="1">
      <c r="B8" s="73" t="s">
        <v>56</v>
      </c>
      <c r="C8" s="72">
        <f>'input data'!C5+'input data'!C8+'input data'!C12</f>
        <v>12000</v>
      </c>
      <c r="D8" s="74">
        <f>'input data'!C17+'input data'!C23+'input data'!C18</f>
        <v>24750</v>
      </c>
      <c r="E8" s="64"/>
      <c r="F8" s="71" t="s">
        <v>58</v>
      </c>
      <c r="G8" s="70"/>
      <c r="H8" s="70"/>
      <c r="J8" s="98" t="s">
        <v>159</v>
      </c>
      <c r="K8" s="99">
        <f>LOOKUP('input data'!C41, ' payback calculation'!E7:J7, ' payback calculation'!E6:J6)</f>
        <v>8</v>
      </c>
    </row>
    <row r="9" spans="2:13" ht="29.5" thickBot="1">
      <c r="B9" s="73" t="s">
        <v>92</v>
      </c>
      <c r="C9" s="72">
        <f>C8</f>
        <v>12000</v>
      </c>
      <c r="D9" s="74">
        <f>D8-5000</f>
        <v>19750</v>
      </c>
      <c r="E9" s="64"/>
      <c r="F9" s="71" t="s">
        <v>154</v>
      </c>
      <c r="G9" s="93">
        <f>'input data'!$C$29/'input data'!$C$38/'input data'!$C$6*'input data'!$C$40*15/1000</f>
        <v>58.522770083102493</v>
      </c>
      <c r="H9" s="94">
        <f>'input data'!C29/'input data'!C37/'input data'!C19*(SUM('electricity rates'!C21:C35))/1000</f>
        <v>38.866847912265143</v>
      </c>
      <c r="J9" s="100" t="s">
        <v>160</v>
      </c>
      <c r="K9" s="101">
        <f>LOOKUP('input data'!C41, ' payback calculation'!P7:U7, ' payback calculation'!P6:U6)</f>
        <v>12</v>
      </c>
    </row>
    <row r="10" spans="2:13" ht="29">
      <c r="B10" s="73" t="s">
        <v>61</v>
      </c>
      <c r="C10" s="72">
        <f>HLOOKUP('input data'!$C$42, calculations!B$6:F$19, 6, 0)</f>
        <v>23753.111431306195</v>
      </c>
      <c r="D10" s="74">
        <f>HLOOKUP('input data'!$C$42, calculations!H$6:L$19, 6, 0)</f>
        <v>13839.361694421299</v>
      </c>
      <c r="E10" s="64"/>
      <c r="F10" s="71" t="s">
        <v>155</v>
      </c>
      <c r="G10" s="94">
        <f>'input data'!C30/'input data'!C37/'input data'!C10*(SUM('electricity rates'!C21:C35))/1000</f>
        <v>8.8893312059831402</v>
      </c>
      <c r="H10" s="94">
        <f>'input data'!C30/'input data'!C37/'input data'!C21*(SUM('electricity rates'!C21:C35))/1000</f>
        <v>7.2615650211485319</v>
      </c>
    </row>
    <row r="11" spans="2:13" ht="29">
      <c r="B11" s="73" t="s">
        <v>62</v>
      </c>
      <c r="C11" s="72">
        <f>HLOOKUP('input data'!$C$42, calculations!B$6:F$19, 7, 0)</f>
        <v>3165.2340333542952</v>
      </c>
      <c r="D11" s="74">
        <f>HLOOKUP('input data'!$C$42, calculations!H$6:L$19, 7, 0)</f>
        <v>2585.6335204254992</v>
      </c>
      <c r="E11" s="64"/>
      <c r="F11" s="71" t="s">
        <v>156</v>
      </c>
      <c r="G11" s="94">
        <f>'input data'!$C$31/'input data'!$C$38/'input data'!$C$13*'input data'!$C$40*15/1000</f>
        <v>11.901963864886095</v>
      </c>
      <c r="H11" s="94">
        <f>'input data'!$C$31/'input data'!$C$37/'input data'!C24*(SUM('electricity rates'!C21:C35))/1000 + 0.5*('input data'!C31/'input data'!C37/'input data'!C19-'input data'!C31/'input data'!C37/'input data'!C21)*(SUM('electricity rates'!C21:C35))/1000</f>
        <v>4.9243960835867213</v>
      </c>
    </row>
    <row r="12" spans="2:13" ht="29">
      <c r="B12" s="73" t="s">
        <v>113</v>
      </c>
      <c r="C12" s="72">
        <f>HLOOKUP('input data'!$C$42, calculations!B$6:F$19, 8, 0)</f>
        <v>4830.7466227687455</v>
      </c>
      <c r="D12" s="74">
        <f>HLOOKUP('input data'!$C$42, calculations!H$6:L$19, 8, 0) + IF('input data'!$C$25="Yes", HLOOKUP('input data'!$C$42, calculations!H$6:L$19, 9, 0), 0)</f>
        <v>1753.4351816022163</v>
      </c>
      <c r="E12" s="64"/>
      <c r="F12" s="96" t="s">
        <v>157</v>
      </c>
      <c r="G12" s="97">
        <f>SUM(G9:G11)</f>
        <v>79.314065153971725</v>
      </c>
      <c r="H12" s="97">
        <f>SUM(H9:H11)</f>
        <v>51.052809017000399</v>
      </c>
      <c r="J12" s="67"/>
    </row>
    <row r="13" spans="2:13">
      <c r="B13" s="73" t="s">
        <v>105</v>
      </c>
      <c r="C13" s="72">
        <f>HLOOKUP('input data'!$C$42, calculations!B$6:F$19, 10, 0)</f>
        <v>4499.2079999999996</v>
      </c>
      <c r="D13" s="74">
        <f>HLOOKUP('input data'!$C$42, calculations!H$6:L$19, 10, 0)</f>
        <v>0</v>
      </c>
      <c r="E13" s="64"/>
      <c r="F13" s="71"/>
      <c r="G13" s="70"/>
      <c r="H13" s="70"/>
    </row>
    <row r="14" spans="2:13">
      <c r="B14" s="73" t="s">
        <v>93</v>
      </c>
      <c r="C14" s="72">
        <f>SUM(C10:C13)</f>
        <v>36248.300087429234</v>
      </c>
      <c r="D14" s="74">
        <f>SUM(D10:D13)</f>
        <v>18178.430396449017</v>
      </c>
      <c r="E14" s="64"/>
      <c r="F14" s="71" t="s">
        <v>150</v>
      </c>
      <c r="G14" s="70"/>
      <c r="H14" s="70"/>
    </row>
    <row r="15" spans="2:13" ht="29">
      <c r="B15" s="73" t="s">
        <v>63</v>
      </c>
      <c r="C15" s="72">
        <f>C14+C8</f>
        <v>48248.300087429234</v>
      </c>
      <c r="D15" s="74">
        <f>D14+D8</f>
        <v>42928.430396449017</v>
      </c>
      <c r="E15" s="64"/>
      <c r="F15" s="71" t="s">
        <v>154</v>
      </c>
      <c r="G15" s="93">
        <f>'input data'!$C$29/'input data'!$C$38/'input data'!$C$6*'input data'!$C$40*15/1000</f>
        <v>58.522770083102493</v>
      </c>
      <c r="H15" s="94">
        <f>'input data'!C29/'input data'!C37/'input data'!C19*(SUM('electricity rates'!D22:D36))/1000</f>
        <v>0</v>
      </c>
    </row>
    <row r="16" spans="2:13" ht="29">
      <c r="B16" s="78" t="s">
        <v>65</v>
      </c>
      <c r="C16" s="79"/>
      <c r="D16" s="80">
        <f>C15-D15</f>
        <v>5319.8696909802165</v>
      </c>
      <c r="E16" s="64"/>
      <c r="F16" s="71" t="s">
        <v>155</v>
      </c>
      <c r="G16" s="94">
        <f>'input data'!C30/'input data'!C37/'input data'!C10*(SUM('electricity rates'!D22:D36))/1000</f>
        <v>0</v>
      </c>
      <c r="H16" s="94">
        <f>'input data'!C30/'input data'!C37/'input data'!C21*(SUM('electricity rates'!D22:D36))/1000</f>
        <v>0</v>
      </c>
    </row>
    <row r="17" spans="2:8" ht="29.5" thickBot="1">
      <c r="B17" s="81" t="s">
        <v>91</v>
      </c>
      <c r="C17" s="82"/>
      <c r="D17" s="83">
        <f>D16+ 5000</f>
        <v>10319.869690980217</v>
      </c>
      <c r="E17" s="68"/>
      <c r="F17" s="71" t="s">
        <v>156</v>
      </c>
      <c r="G17" s="93">
        <f>'input data'!$C$31/'input data'!$C$38/'input data'!$C$13*'input data'!$C$40*15/1000</f>
        <v>11.901963864886095</v>
      </c>
      <c r="H17" s="94">
        <f>'input data'!$C$31/'input data'!$C$37/'input data'!C24*(SUM('electricity rates'!D22:D36))/1000 + 0.5*('input data'!C31/'input data'!C37/'input data'!C19-'input data'!C31/'input data'!C37/'input data'!C21)*(SUM('electricity rates'!D22:D36))/1000</f>
        <v>0</v>
      </c>
    </row>
    <row r="18" spans="2:8" ht="29">
      <c r="E18" s="68"/>
      <c r="F18" s="96" t="s">
        <v>157</v>
      </c>
      <c r="G18" s="97">
        <f>SUM(G15:G17)</f>
        <v>70.424733947988585</v>
      </c>
      <c r="H18" s="97">
        <f>SUM(H15:H17)</f>
        <v>0</v>
      </c>
    </row>
    <row r="20" spans="2:8">
      <c r="B20" s="63"/>
    </row>
    <row r="21" spans="2:8">
      <c r="B21" s="63"/>
    </row>
    <row r="24" spans="2:8">
      <c r="E24" s="66"/>
      <c r="F24" s="65"/>
    </row>
    <row r="25" spans="2:8">
      <c r="E25" s="66"/>
      <c r="F25" s="66"/>
    </row>
    <row r="26" spans="2:8">
      <c r="B26" s="63"/>
      <c r="E26" s="66"/>
      <c r="F26" s="65"/>
    </row>
    <row r="27" spans="2:8">
      <c r="E27" s="65"/>
      <c r="F27" s="65"/>
    </row>
    <row r="30" spans="2:8">
      <c r="E30" s="66"/>
      <c r="F30" s="65"/>
    </row>
    <row r="31" spans="2:8">
      <c r="E31" s="66"/>
      <c r="F31" s="66"/>
    </row>
    <row r="32" spans="2:8">
      <c r="E32" s="66"/>
      <c r="F32" s="65"/>
    </row>
    <row r="33" spans="4:6">
      <c r="E33" s="65"/>
      <c r="F33" s="65"/>
    </row>
    <row r="36" spans="4:6">
      <c r="D36" s="69"/>
    </row>
    <row r="37" spans="4:6">
      <c r="D37" s="69"/>
    </row>
  </sheetData>
  <mergeCells count="4">
    <mergeCell ref="B6:D6"/>
    <mergeCell ref="F6:H6"/>
    <mergeCell ref="J6:K6"/>
    <mergeCell ref="J7:K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AG63"/>
  <sheetViews>
    <sheetView zoomScale="89" workbookViewId="0">
      <selection activeCell="I11" sqref="I11"/>
    </sheetView>
  </sheetViews>
  <sheetFormatPr defaultRowHeight="14.5"/>
  <cols>
    <col min="1" max="1" width="8.7265625" style="18"/>
    <col min="2" max="2" width="23.453125" style="2" customWidth="1"/>
    <col min="3" max="3" width="12.54296875" bestFit="1" customWidth="1"/>
    <col min="4" max="4" width="17.90625" customWidth="1"/>
    <col min="5" max="5" width="18" customWidth="1"/>
    <col min="6" max="6" width="12.54296875" bestFit="1" customWidth="1"/>
    <col min="7" max="7" width="12.54296875" style="18" customWidth="1"/>
    <col min="9" max="9" width="17.453125" customWidth="1"/>
    <col min="10" max="10" width="10.6328125" bestFit="1" customWidth="1"/>
    <col min="11" max="11" width="12.08984375" customWidth="1"/>
    <col min="12" max="12" width="13.6328125" customWidth="1"/>
    <col min="13" max="13" width="11.26953125" customWidth="1"/>
    <col min="14" max="14" width="11.26953125" style="18" customWidth="1"/>
    <col min="15" max="15" width="14.453125" customWidth="1"/>
    <col min="16" max="16" width="16.81640625" customWidth="1"/>
    <col min="21" max="21" width="8.7265625" style="18"/>
    <col min="23" max="23" width="17.54296875" customWidth="1"/>
    <col min="25" max="25" width="8.7265625" style="18"/>
    <col min="28" max="28" width="16.54296875" customWidth="1"/>
  </cols>
  <sheetData>
    <row r="1" spans="2:12" s="18" customFormat="1" ht="31">
      <c r="B1" s="112" t="s">
        <v>288</v>
      </c>
    </row>
    <row r="2" spans="2:12" s="34" customFormat="1" ht="27" customHeight="1">
      <c r="B2" s="85"/>
    </row>
    <row r="3" spans="2:12" s="34" customFormat="1" ht="29">
      <c r="B3" s="177" t="s">
        <v>158</v>
      </c>
      <c r="C3" s="177"/>
      <c r="D3" s="177"/>
      <c r="E3" s="177"/>
      <c r="F3" s="177"/>
      <c r="G3" s="166"/>
      <c r="I3" s="106"/>
      <c r="L3" s="14" t="s">
        <v>275</v>
      </c>
    </row>
    <row r="4" spans="2:12" s="34" customFormat="1">
      <c r="B4" s="89"/>
      <c r="C4" s="88"/>
      <c r="D4" s="88"/>
      <c r="E4" s="88"/>
      <c r="F4" s="88"/>
      <c r="G4" s="58"/>
    </row>
    <row r="5" spans="2:12" s="34" customFormat="1">
      <c r="B5" s="115">
        <v>2022</v>
      </c>
      <c r="C5" s="116" t="s">
        <v>19</v>
      </c>
      <c r="D5" s="116" t="s">
        <v>20</v>
      </c>
      <c r="E5" s="116" t="s">
        <v>25</v>
      </c>
      <c r="F5" s="116" t="s">
        <v>27</v>
      </c>
      <c r="G5" s="167" t="s">
        <v>306</v>
      </c>
      <c r="H5" s="34" t="s">
        <v>283</v>
      </c>
    </row>
    <row r="6" spans="2:12" s="34" customFormat="1">
      <c r="B6" s="89" t="s">
        <v>12</v>
      </c>
      <c r="C6" s="88" t="s">
        <v>265</v>
      </c>
      <c r="D6" s="88" t="s">
        <v>265</v>
      </c>
      <c r="E6" s="88" t="s">
        <v>265</v>
      </c>
      <c r="F6" s="88" t="s">
        <v>265</v>
      </c>
      <c r="G6" s="58"/>
      <c r="H6" s="34" t="s">
        <v>283</v>
      </c>
    </row>
    <row r="7" spans="2:12" s="34" customFormat="1">
      <c r="B7" s="89" t="s">
        <v>1</v>
      </c>
      <c r="C7" s="113">
        <v>0.303894</v>
      </c>
      <c r="D7" s="113">
        <v>0.30671799999999999</v>
      </c>
      <c r="E7" s="113">
        <v>0.27585199999999999</v>
      </c>
      <c r="F7" s="113">
        <f>0.276752</f>
        <v>0.276752</v>
      </c>
      <c r="G7" s="113">
        <f>0.276752+0.23</f>
        <v>0.50675199999999998</v>
      </c>
      <c r="I7" s="107"/>
      <c r="J7" s="107"/>
      <c r="K7" s="107"/>
      <c r="L7" s="108"/>
    </row>
    <row r="8" spans="2:12" s="34" customFormat="1" ht="29">
      <c r="B8" s="89" t="s">
        <v>210</v>
      </c>
      <c r="C8" s="113">
        <f>'additional information'!B34</f>
        <v>6.8076166666666674E-2</v>
      </c>
      <c r="D8" s="113">
        <f>'additional information'!E36</f>
        <v>0.16340633333333335</v>
      </c>
      <c r="E8" s="113">
        <f>'additional information'!F36</f>
        <v>0.12589333333333333</v>
      </c>
      <c r="F8" s="113">
        <f>'additional information'!I35</f>
        <v>0.10920753333333333</v>
      </c>
      <c r="G8" s="113">
        <f>F8</f>
        <v>0.10920753333333333</v>
      </c>
      <c r="I8" s="107"/>
      <c r="J8" s="107"/>
      <c r="K8" s="107"/>
      <c r="L8" s="108"/>
    </row>
    <row r="9" spans="2:12" s="34" customFormat="1">
      <c r="B9" s="89" t="s">
        <v>0</v>
      </c>
      <c r="C9" s="113">
        <v>0</v>
      </c>
      <c r="D9" s="113">
        <v>2.3550000000000001E-2</v>
      </c>
      <c r="E9" s="113">
        <v>4.6193999999999999E-2</v>
      </c>
      <c r="F9" s="113">
        <v>4.0765000000000003E-2</v>
      </c>
      <c r="G9" s="113">
        <v>4.0765000000000003E-2</v>
      </c>
      <c r="I9" s="107"/>
      <c r="J9" s="107"/>
      <c r="K9" s="107"/>
      <c r="L9" s="108"/>
    </row>
    <row r="10" spans="2:12" s="34" customFormat="1">
      <c r="B10" s="89" t="s">
        <v>21</v>
      </c>
      <c r="C10" s="113">
        <v>0</v>
      </c>
      <c r="D10" s="113">
        <v>0</v>
      </c>
      <c r="E10" s="113">
        <v>0</v>
      </c>
      <c r="F10" s="113">
        <v>0</v>
      </c>
      <c r="G10" s="113">
        <v>0</v>
      </c>
      <c r="I10" s="107"/>
      <c r="J10" s="107"/>
      <c r="K10" s="107"/>
      <c r="L10" s="108"/>
    </row>
    <row r="11" spans="2:12" s="34" customFormat="1">
      <c r="B11" s="89" t="s">
        <v>22</v>
      </c>
      <c r="C11" s="113">
        <v>9.8569999999999994E-3</v>
      </c>
      <c r="D11" s="113">
        <v>-2.111E-2</v>
      </c>
      <c r="E11" s="113">
        <v>-1.5509999999999999E-2</v>
      </c>
      <c r="F11" s="113">
        <v>-8.0719999999999993E-3</v>
      </c>
      <c r="G11" s="113">
        <v>-8.0719999999999993E-3</v>
      </c>
      <c r="I11" s="107"/>
      <c r="J11" s="107"/>
      <c r="K11" s="107"/>
      <c r="L11" s="108"/>
    </row>
    <row r="12" spans="2:12" s="34" customFormat="1" ht="29">
      <c r="B12" s="89" t="s">
        <v>23</v>
      </c>
      <c r="C12" s="113">
        <v>0</v>
      </c>
      <c r="D12" s="113">
        <v>-9.859999999999999E-4</v>
      </c>
      <c r="E12" s="113">
        <v>5.0280000000000004E-3</v>
      </c>
      <c r="F12" s="113">
        <v>-1.3940000000000001E-3</v>
      </c>
      <c r="G12" s="113">
        <v>-1.3940000000000001E-3</v>
      </c>
      <c r="I12" s="107"/>
      <c r="J12" s="107"/>
      <c r="K12" s="107"/>
      <c r="L12" s="108"/>
    </row>
    <row r="13" spans="2:12" s="34" customFormat="1">
      <c r="B13" s="89" t="s">
        <v>24</v>
      </c>
      <c r="C13" s="113">
        <v>0</v>
      </c>
      <c r="D13" s="113">
        <v>0</v>
      </c>
      <c r="E13" s="113">
        <v>0</v>
      </c>
      <c r="F13" s="113">
        <v>5.4739999999999997E-3</v>
      </c>
      <c r="G13" s="113">
        <v>5.4739999999999997E-3</v>
      </c>
      <c r="I13" s="107"/>
      <c r="J13" s="107"/>
      <c r="K13" s="107"/>
      <c r="L13" s="108"/>
    </row>
    <row r="14" spans="2:12" s="34" customFormat="1" ht="29">
      <c r="B14" s="89" t="s">
        <v>2</v>
      </c>
      <c r="C14" s="114">
        <v>23.18</v>
      </c>
      <c r="D14" s="114">
        <v>23.18</v>
      </c>
      <c r="E14" s="114">
        <v>23.18</v>
      </c>
      <c r="F14" s="114">
        <v>22.12</v>
      </c>
      <c r="G14" s="114">
        <v>22.12</v>
      </c>
      <c r="I14" s="109"/>
      <c r="J14" s="109"/>
      <c r="K14" s="109"/>
      <c r="L14" s="110"/>
    </row>
    <row r="15" spans="2:12" s="34" customFormat="1">
      <c r="B15" s="89" t="s">
        <v>3</v>
      </c>
      <c r="C15" s="90">
        <v>0.13</v>
      </c>
      <c r="D15" s="90">
        <v>0.13</v>
      </c>
      <c r="E15" s="90">
        <v>0.13</v>
      </c>
      <c r="F15" s="90">
        <v>0.13</v>
      </c>
      <c r="G15" s="90">
        <v>0.13</v>
      </c>
      <c r="I15" s="86"/>
      <c r="J15" s="86"/>
      <c r="K15" s="86"/>
      <c r="L15" s="111"/>
    </row>
    <row r="16" spans="2:12" s="34" customFormat="1">
      <c r="B16" s="117" t="s">
        <v>106</v>
      </c>
      <c r="C16" s="118">
        <f>C7*(1+C15)</f>
        <v>0.34340021999999998</v>
      </c>
      <c r="D16" s="118">
        <f>D7*(1+D15)</f>
        <v>0.34659133999999997</v>
      </c>
      <c r="E16" s="118">
        <f>E7*(1+E15)</f>
        <v>0.31171275999999998</v>
      </c>
      <c r="F16" s="118">
        <f>F7*(1+F15)</f>
        <v>0.31272975999999997</v>
      </c>
      <c r="G16" s="118">
        <f>G7*(1+G15)</f>
        <v>0.57262975999999988</v>
      </c>
      <c r="I16" s="108"/>
      <c r="J16" s="108"/>
      <c r="K16" s="108"/>
      <c r="L16" s="108"/>
    </row>
    <row r="17" spans="2:33" s="34" customFormat="1" ht="29">
      <c r="B17" s="115" t="s">
        <v>152</v>
      </c>
      <c r="C17" s="119">
        <f>(SUM(C8:C13)*(1+C15))</f>
        <v>8.8064478333333335E-2</v>
      </c>
      <c r="D17" s="119">
        <f>(SUM(D8:D13)*(1+D15))</f>
        <v>0.18629217666666667</v>
      </c>
      <c r="E17" s="119">
        <f>(SUM(E8:E13)*(1+E15))</f>
        <v>0.18261402666666665</v>
      </c>
      <c r="F17" s="119">
        <f>(SUM(F8:F13)*(1+F15))</f>
        <v>0.16495800266666666</v>
      </c>
      <c r="G17" s="119">
        <f>(SUM(G8:G13)*(1+G15))</f>
        <v>0.16495800266666666</v>
      </c>
      <c r="I17" s="107"/>
      <c r="J17" s="107"/>
      <c r="K17" s="107"/>
      <c r="L17" s="107"/>
    </row>
    <row r="18" spans="2:33" s="34" customFormat="1">
      <c r="B18" s="115" t="s">
        <v>4</v>
      </c>
      <c r="C18" s="120">
        <f>+C14*12*(1+C15)</f>
        <v>314.32079999999991</v>
      </c>
      <c r="D18" s="120">
        <f>+D14*12*(1+D15)</f>
        <v>314.32079999999991</v>
      </c>
      <c r="E18" s="120">
        <f>+E14*12*(1+E15)</f>
        <v>314.32079999999991</v>
      </c>
      <c r="F18" s="120">
        <f>+F14*12*(1+F15)</f>
        <v>299.94719999999995</v>
      </c>
      <c r="G18" s="120">
        <f>+G14*12*(1+G15)</f>
        <v>299.94719999999995</v>
      </c>
      <c r="I18" s="109"/>
      <c r="J18" s="109"/>
      <c r="K18" s="109"/>
      <c r="L18" s="109"/>
    </row>
    <row r="19" spans="2:33" s="34" customFormat="1">
      <c r="B19" s="85"/>
    </row>
    <row r="20" spans="2:33" s="34" customFormat="1">
      <c r="B20" s="85"/>
    </row>
    <row r="21" spans="2:33" s="18" customFormat="1">
      <c r="B21" s="2"/>
      <c r="I21" s="6"/>
      <c r="J21" s="6"/>
      <c r="K21" s="6"/>
    </row>
    <row r="22" spans="2:33">
      <c r="C22" s="37">
        <f>C16+C17</f>
        <v>0.43146469833333334</v>
      </c>
      <c r="D22" s="37">
        <f t="shared" ref="D22:F22" si="0">D16+D17</f>
        <v>0.53288351666666667</v>
      </c>
      <c r="E22" s="37">
        <f t="shared" si="0"/>
        <v>0.49432678666666663</v>
      </c>
      <c r="F22" s="37">
        <f t="shared" si="0"/>
        <v>0.47768776266666663</v>
      </c>
      <c r="G22" s="37"/>
      <c r="I22" s="56"/>
      <c r="J22" s="56"/>
      <c r="K22" s="56"/>
      <c r="L22" s="37"/>
    </row>
    <row r="23" spans="2:33" ht="43.5">
      <c r="B23" s="5" t="s">
        <v>212</v>
      </c>
      <c r="F23" s="37"/>
      <c r="I23" s="5" t="s">
        <v>278</v>
      </c>
      <c r="P23" s="5" t="s">
        <v>213</v>
      </c>
      <c r="W23" s="5" t="s">
        <v>214</v>
      </c>
      <c r="Y23" s="18" t="s">
        <v>225</v>
      </c>
      <c r="AB23" s="5" t="s">
        <v>215</v>
      </c>
      <c r="AC23" s="18"/>
      <c r="AD23" s="18"/>
      <c r="AE23" s="18"/>
      <c r="AF23" s="18"/>
    </row>
    <row r="24" spans="2:33">
      <c r="AB24" s="18"/>
      <c r="AC24" s="18"/>
      <c r="AD24" s="18"/>
      <c r="AE24" s="18"/>
      <c r="AF24" s="18"/>
    </row>
    <row r="25" spans="2:33">
      <c r="B25" s="18" t="s">
        <v>42</v>
      </c>
      <c r="C25" s="18" t="s">
        <v>110</v>
      </c>
      <c r="D25" s="18" t="s">
        <v>111</v>
      </c>
      <c r="E25" s="18" t="s">
        <v>112</v>
      </c>
      <c r="F25" s="18" t="s">
        <v>26</v>
      </c>
      <c r="G25" s="18" t="s">
        <v>302</v>
      </c>
      <c r="I25" t="s">
        <v>42</v>
      </c>
      <c r="J25" t="s">
        <v>110</v>
      </c>
      <c r="K25" t="s">
        <v>111</v>
      </c>
      <c r="L25" t="s">
        <v>112</v>
      </c>
      <c r="M25" t="s">
        <v>26</v>
      </c>
      <c r="N25" s="18" t="s">
        <v>302</v>
      </c>
      <c r="P25" t="s">
        <v>42</v>
      </c>
      <c r="Q25" s="18" t="s">
        <v>110</v>
      </c>
      <c r="R25" s="18" t="s">
        <v>111</v>
      </c>
      <c r="S25" s="18" t="s">
        <v>112</v>
      </c>
      <c r="T25" s="18" t="s">
        <v>26</v>
      </c>
      <c r="U25" s="30" t="s">
        <v>302</v>
      </c>
      <c r="W25" s="2" t="s">
        <v>42</v>
      </c>
      <c r="X25" t="s">
        <v>153</v>
      </c>
      <c r="Y25" s="18" t="s">
        <v>223</v>
      </c>
      <c r="Z25" t="s">
        <v>224</v>
      </c>
      <c r="AB25" s="18" t="s">
        <v>42</v>
      </c>
      <c r="AC25" s="18" t="s">
        <v>110</v>
      </c>
      <c r="AD25" s="18" t="s">
        <v>111</v>
      </c>
      <c r="AE25" s="18" t="s">
        <v>112</v>
      </c>
      <c r="AF25" s="18" t="s">
        <v>26</v>
      </c>
      <c r="AG25" s="30" t="s">
        <v>302</v>
      </c>
    </row>
    <row r="26" spans="2:33" s="18" customFormat="1">
      <c r="B26" s="18">
        <v>2022</v>
      </c>
      <c r="C26" s="1">
        <f>+C16</f>
        <v>0.34340021999999998</v>
      </c>
      <c r="D26" s="1">
        <f t="shared" ref="D26:E26" si="1">+D16</f>
        <v>0.34659133999999997</v>
      </c>
      <c r="E26" s="1">
        <f t="shared" si="1"/>
        <v>0.31171275999999998</v>
      </c>
      <c r="F26" s="57">
        <f>F16</f>
        <v>0.31272975999999997</v>
      </c>
      <c r="G26" s="57">
        <f>G16</f>
        <v>0.57262975999999988</v>
      </c>
      <c r="I26" s="18">
        <v>2022</v>
      </c>
      <c r="J26" s="1">
        <f>+C17</f>
        <v>8.8064478333333335E-2</v>
      </c>
      <c r="K26" s="1">
        <f>+D17</f>
        <v>0.18629217666666667</v>
      </c>
      <c r="L26" s="1">
        <f>+E17</f>
        <v>0.18261402666666665</v>
      </c>
      <c r="M26" s="1">
        <f>+F17</f>
        <v>0.16495800266666666</v>
      </c>
      <c r="N26" s="1">
        <f>+G17</f>
        <v>0.16495800266666666</v>
      </c>
      <c r="P26" s="18">
        <v>2022</v>
      </c>
      <c r="Q26" s="1">
        <f>+C18</f>
        <v>314.32079999999991</v>
      </c>
      <c r="R26" s="1">
        <f>+D18</f>
        <v>314.32079999999991</v>
      </c>
      <c r="S26" s="1">
        <f>+E18</f>
        <v>314.32079999999991</v>
      </c>
      <c r="T26" s="1">
        <f>+F18</f>
        <v>299.94719999999995</v>
      </c>
      <c r="U26" s="1">
        <f>+G18</f>
        <v>299.94719999999995</v>
      </c>
      <c r="W26" s="2">
        <v>2022</v>
      </c>
      <c r="X26" s="18">
        <v>50</v>
      </c>
      <c r="Z26" s="48">
        <f>Z27*X26/X27</f>
        <v>0.1076976923076923</v>
      </c>
      <c r="AB26" s="18">
        <v>2022</v>
      </c>
      <c r="AC26" s="18">
        <f t="shared" ref="AC26:AG27" si="2">C26+J26+$Z26</f>
        <v>0.53916239064102567</v>
      </c>
      <c r="AD26" s="18">
        <f t="shared" si="2"/>
        <v>0.640581208974359</v>
      </c>
      <c r="AE26" s="18">
        <f t="shared" si="2"/>
        <v>0.60202447897435896</v>
      </c>
      <c r="AF26" s="18">
        <f t="shared" si="2"/>
        <v>0.5853854549743589</v>
      </c>
      <c r="AG26" s="18">
        <f t="shared" si="2"/>
        <v>0.84528545497435881</v>
      </c>
    </row>
    <row r="27" spans="2:33">
      <c r="B27" s="2">
        <v>2023</v>
      </c>
      <c r="C27">
        <f>C16*(1+'input data'!$C33)</f>
        <v>0.34340021999999998</v>
      </c>
      <c r="D27" s="18">
        <f>D16*(1+'input data'!$C33)</f>
        <v>0.34659133999999997</v>
      </c>
      <c r="E27" s="18">
        <f>E16*(1+'input data'!$C33)</f>
        <v>0.31171275999999998</v>
      </c>
      <c r="F27" s="18">
        <f>F26*(1+'input data'!C33)</f>
        <v>0.31272975999999997</v>
      </c>
      <c r="G27" s="18">
        <f>G26*(1+'input data'!D33)</f>
        <v>0.57262975999999988</v>
      </c>
      <c r="I27" s="2">
        <v>2023</v>
      </c>
      <c r="J27">
        <f>'gas rates'!C17*(1+'input data'!C34)</f>
        <v>8.8064478333333335E-2</v>
      </c>
      <c r="K27">
        <f>'gas rates'!D17*(1+'input data'!C34)</f>
        <v>0.18629217666666667</v>
      </c>
      <c r="L27">
        <f>'gas rates'!E17*(1+'input data'!C34)</f>
        <v>0.18261402666666665</v>
      </c>
      <c r="M27">
        <f>'gas rates'!F17*(1+'input data'!C34)</f>
        <v>0.16495800266666666</v>
      </c>
      <c r="N27" s="18">
        <f>'gas rates'!G17*(1+'input data'!D34)</f>
        <v>0.16495800266666666</v>
      </c>
      <c r="P27" s="2">
        <v>2023</v>
      </c>
      <c r="Q27">
        <f>'gas rates'!C18*(1+'input data'!C34)</f>
        <v>314.32079999999991</v>
      </c>
      <c r="R27">
        <f>'gas rates'!D18*(1+'input data'!C34)</f>
        <v>314.32079999999991</v>
      </c>
      <c r="S27">
        <f>'gas rates'!E18*(1+'input data'!C34)</f>
        <v>314.32079999999991</v>
      </c>
      <c r="T27">
        <f>'gas rates'!F18*(1+'input data'!C34)</f>
        <v>299.94719999999995</v>
      </c>
      <c r="U27" s="18">
        <f>'gas rates'!G18*(1+'input data'!D34)</f>
        <v>299.94719999999995</v>
      </c>
      <c r="W27" s="2">
        <v>2023</v>
      </c>
      <c r="X27">
        <v>65</v>
      </c>
      <c r="Y27" s="47">
        <v>0.1239</v>
      </c>
      <c r="Z27" s="48">
        <f>Y27*1.13</f>
        <v>0.14000699999999999</v>
      </c>
      <c r="AB27" s="2">
        <v>2023</v>
      </c>
      <c r="AC27">
        <f t="shared" si="2"/>
        <v>0.57147169833333333</v>
      </c>
      <c r="AD27" s="18">
        <f t="shared" si="2"/>
        <v>0.67289051666666666</v>
      </c>
      <c r="AE27" s="18">
        <f t="shared" si="2"/>
        <v>0.63433378666666662</v>
      </c>
      <c r="AF27" s="18">
        <f t="shared" si="2"/>
        <v>0.61769476266666667</v>
      </c>
      <c r="AG27" s="18">
        <f t="shared" si="2"/>
        <v>0.87759476266666647</v>
      </c>
    </row>
    <row r="28" spans="2:33">
      <c r="B28" s="2">
        <v>2024</v>
      </c>
      <c r="C28" s="18">
        <f>C27*(1+'input data'!$C$33)</f>
        <v>0.34340021999999998</v>
      </c>
      <c r="D28" s="18">
        <f>D27*(1+'input data'!$C$33)</f>
        <v>0.34659133999999997</v>
      </c>
      <c r="E28" s="18">
        <f>E27*(1+'input data'!$C$33)</f>
        <v>0.31171275999999998</v>
      </c>
      <c r="F28" s="18">
        <f>F27*(1+'input data'!$C$33)</f>
        <v>0.31272975999999997</v>
      </c>
      <c r="G28" s="18">
        <f>G27*(1+'input data'!$C$33)</f>
        <v>0.57262975999999988</v>
      </c>
      <c r="I28" s="2">
        <v>2024</v>
      </c>
      <c r="J28" s="18">
        <f>J27*(1+'input data'!$C$34)</f>
        <v>8.8064478333333335E-2</v>
      </c>
      <c r="K28" s="18">
        <f>K27*(1+'input data'!$C$34)</f>
        <v>0.18629217666666667</v>
      </c>
      <c r="L28" s="18">
        <f>L27*(1+'input data'!$C$34)</f>
        <v>0.18261402666666665</v>
      </c>
      <c r="M28" s="18">
        <f>M27*(1+'input data'!$C$34)</f>
        <v>0.16495800266666666</v>
      </c>
      <c r="N28" s="18">
        <f>N27*(1+'input data'!$C$34)</f>
        <v>0.16495800266666666</v>
      </c>
      <c r="P28" s="2">
        <v>2024</v>
      </c>
      <c r="Q28">
        <f>Q27*(1+'input data'!$C$34)</f>
        <v>314.32079999999991</v>
      </c>
      <c r="R28">
        <f>R27*(1+'input data'!$C$34)</f>
        <v>314.32079999999991</v>
      </c>
      <c r="S28">
        <f>S27*(1+'input data'!$C$34)</f>
        <v>314.32079999999991</v>
      </c>
      <c r="T28">
        <f>T27*(1+'input data'!$C$34)</f>
        <v>299.94719999999995</v>
      </c>
      <c r="U28" s="18">
        <f>U27*(1+'input data'!$C$34)</f>
        <v>299.94719999999995</v>
      </c>
      <c r="W28" s="2">
        <v>2024</v>
      </c>
      <c r="X28">
        <f t="shared" ref="X28:X34" si="3">X27+15</f>
        <v>80</v>
      </c>
      <c r="Y28" s="47">
        <v>0.1525</v>
      </c>
      <c r="Z28" s="48">
        <f t="shared" ref="Z28:Z34" si="4">Y28*1.13</f>
        <v>0.17232499999999998</v>
      </c>
      <c r="AB28" s="2">
        <v>2024</v>
      </c>
      <c r="AC28" s="18">
        <f t="shared" ref="AC28:AC46" si="5">C28+J28+$Z28</f>
        <v>0.60378969833333329</v>
      </c>
      <c r="AD28" s="18">
        <f t="shared" ref="AD28:AD46" si="6">D28+K28+$Z28</f>
        <v>0.70520851666666662</v>
      </c>
      <c r="AE28" s="18">
        <f t="shared" ref="AE28:AE46" si="7">E28+L28+$Z28</f>
        <v>0.66665178666666658</v>
      </c>
      <c r="AF28" s="18">
        <f t="shared" ref="AF28:AG46" si="8">F28+M28+$Z28</f>
        <v>0.65001276266666663</v>
      </c>
      <c r="AG28" s="18">
        <f t="shared" si="8"/>
        <v>0.90991276266666643</v>
      </c>
    </row>
    <row r="29" spans="2:33">
      <c r="B29" s="2">
        <v>2025</v>
      </c>
      <c r="C29" s="18">
        <f>C28*(1+'input data'!$C$33)</f>
        <v>0.34340021999999998</v>
      </c>
      <c r="D29" s="18">
        <f>D28*(1+'input data'!$C$33)</f>
        <v>0.34659133999999997</v>
      </c>
      <c r="E29" s="18">
        <f>E28*(1+'input data'!$C$33)</f>
        <v>0.31171275999999998</v>
      </c>
      <c r="F29" s="18">
        <f>F28*(1+'input data'!$C$33)</f>
        <v>0.31272975999999997</v>
      </c>
      <c r="G29" s="18">
        <f>G28*(1+'input data'!$C$33)</f>
        <v>0.57262975999999988</v>
      </c>
      <c r="I29" s="2">
        <v>2025</v>
      </c>
      <c r="J29">
        <f>J28*(1+'input data'!$C$34)</f>
        <v>8.8064478333333335E-2</v>
      </c>
      <c r="K29">
        <f>K28*(1+'input data'!$C$34)</f>
        <v>0.18629217666666667</v>
      </c>
      <c r="L29">
        <f>L28*(1+'input data'!$C$34)</f>
        <v>0.18261402666666665</v>
      </c>
      <c r="M29">
        <f>M28*(1+'input data'!$C$34)</f>
        <v>0.16495800266666666</v>
      </c>
      <c r="N29" s="18">
        <f>N28*(1+'input data'!$C$34)</f>
        <v>0.16495800266666666</v>
      </c>
      <c r="P29" s="2">
        <v>2025</v>
      </c>
      <c r="Q29">
        <f>Q28*(1+'input data'!$C$34)</f>
        <v>314.32079999999991</v>
      </c>
      <c r="R29">
        <f>R28*(1+'input data'!$C$34)</f>
        <v>314.32079999999991</v>
      </c>
      <c r="S29">
        <f>S28*(1+'input data'!$C$34)</f>
        <v>314.32079999999991</v>
      </c>
      <c r="T29">
        <f>T28*(1+'input data'!$C$34)</f>
        <v>299.94719999999995</v>
      </c>
      <c r="U29" s="18">
        <f>U28*(1+'input data'!$C$34)</f>
        <v>299.94719999999995</v>
      </c>
      <c r="W29" s="2">
        <v>2025</v>
      </c>
      <c r="X29">
        <f t="shared" si="3"/>
        <v>95</v>
      </c>
      <c r="Y29" s="47">
        <v>0.18110000000000001</v>
      </c>
      <c r="Z29" s="48">
        <f t="shared" si="4"/>
        <v>0.20464299999999999</v>
      </c>
      <c r="AB29" s="2">
        <v>2025</v>
      </c>
      <c r="AC29" s="18">
        <f t="shared" si="5"/>
        <v>0.63610769833333336</v>
      </c>
      <c r="AD29" s="18">
        <f t="shared" si="6"/>
        <v>0.73752651666666669</v>
      </c>
      <c r="AE29" s="18">
        <f t="shared" si="7"/>
        <v>0.69896978666666665</v>
      </c>
      <c r="AF29" s="18">
        <f t="shared" si="8"/>
        <v>0.68233076266666659</v>
      </c>
      <c r="AG29" s="18">
        <f t="shared" si="8"/>
        <v>0.9422307626666665</v>
      </c>
    </row>
    <row r="30" spans="2:33">
      <c r="B30" s="2">
        <v>2026</v>
      </c>
      <c r="C30" s="18">
        <f>C29*(1+'input data'!$C$33)</f>
        <v>0.34340021999999998</v>
      </c>
      <c r="D30" s="18">
        <f>D29*(1+'input data'!$C$33)</f>
        <v>0.34659133999999997</v>
      </c>
      <c r="E30" s="18">
        <f>E29*(1+'input data'!$C$33)</f>
        <v>0.31171275999999998</v>
      </c>
      <c r="F30" s="18">
        <f>F29*(1+'input data'!$C$33)</f>
        <v>0.31272975999999997</v>
      </c>
      <c r="G30" s="18">
        <f>G29*(1+'input data'!$C$33)</f>
        <v>0.57262975999999988</v>
      </c>
      <c r="I30" s="2">
        <v>2026</v>
      </c>
      <c r="J30">
        <f>J29*(1+'input data'!$C$34)</f>
        <v>8.8064478333333335E-2</v>
      </c>
      <c r="K30">
        <f>K29*(1+'input data'!$C$34)</f>
        <v>0.18629217666666667</v>
      </c>
      <c r="L30">
        <f>L29*(1+'input data'!$C$34)</f>
        <v>0.18261402666666665</v>
      </c>
      <c r="M30">
        <f>M29*(1+'input data'!$C$34)</f>
        <v>0.16495800266666666</v>
      </c>
      <c r="N30" s="18">
        <f>N29*(1+'input data'!$C$34)</f>
        <v>0.16495800266666666</v>
      </c>
      <c r="P30" s="2">
        <v>2026</v>
      </c>
      <c r="Q30">
        <f>Q29*(1+'input data'!$C$34)</f>
        <v>314.32079999999991</v>
      </c>
      <c r="R30">
        <f>R29*(1+'input data'!$C$34)</f>
        <v>314.32079999999991</v>
      </c>
      <c r="S30">
        <f>S29*(1+'input data'!$C$34)</f>
        <v>314.32079999999991</v>
      </c>
      <c r="T30">
        <f>T29*(1+'input data'!$C$34)</f>
        <v>299.94719999999995</v>
      </c>
      <c r="U30" s="18">
        <f>U29*(1+'input data'!$C$34)</f>
        <v>299.94719999999995</v>
      </c>
      <c r="W30" s="2">
        <v>2026</v>
      </c>
      <c r="X30">
        <f t="shared" si="3"/>
        <v>110</v>
      </c>
      <c r="Y30" s="47">
        <v>0.2097</v>
      </c>
      <c r="Z30" s="48">
        <f t="shared" si="4"/>
        <v>0.23696099999999998</v>
      </c>
      <c r="AB30" s="2">
        <v>2026</v>
      </c>
      <c r="AC30" s="18">
        <f t="shared" si="5"/>
        <v>0.66842569833333332</v>
      </c>
      <c r="AD30" s="18">
        <f t="shared" si="6"/>
        <v>0.76984451666666665</v>
      </c>
      <c r="AE30" s="18">
        <f t="shared" si="7"/>
        <v>0.73128778666666661</v>
      </c>
      <c r="AF30" s="18">
        <f t="shared" si="8"/>
        <v>0.71464876266666666</v>
      </c>
      <c r="AG30" s="18">
        <f t="shared" si="8"/>
        <v>0.97454876266666646</v>
      </c>
    </row>
    <row r="31" spans="2:33">
      <c r="B31" s="2">
        <v>2027</v>
      </c>
      <c r="C31" s="18">
        <f>C30*(1+'input data'!$C$33)</f>
        <v>0.34340021999999998</v>
      </c>
      <c r="D31" s="18">
        <f>D30*(1+'input data'!$C$33)</f>
        <v>0.34659133999999997</v>
      </c>
      <c r="E31" s="18">
        <f>E30*(1+'input data'!$C$33)</f>
        <v>0.31171275999999998</v>
      </c>
      <c r="F31" s="18">
        <f>F30*(1+'input data'!$C$33)</f>
        <v>0.31272975999999997</v>
      </c>
      <c r="G31" s="18">
        <f>G30*(1+'input data'!$C$33)</f>
        <v>0.57262975999999988</v>
      </c>
      <c r="I31" s="2">
        <v>2027</v>
      </c>
      <c r="J31">
        <f>J30*(1+'input data'!$C$34)</f>
        <v>8.8064478333333335E-2</v>
      </c>
      <c r="K31">
        <f>K30*(1+'input data'!$C$34)</f>
        <v>0.18629217666666667</v>
      </c>
      <c r="L31">
        <f>L30*(1+'input data'!$C$34)</f>
        <v>0.18261402666666665</v>
      </c>
      <c r="M31">
        <f>M30*(1+'input data'!$C$34)</f>
        <v>0.16495800266666666</v>
      </c>
      <c r="N31" s="18">
        <f>N30*(1+'input data'!$C$34)</f>
        <v>0.16495800266666666</v>
      </c>
      <c r="P31" s="2">
        <v>2027</v>
      </c>
      <c r="Q31">
        <f>Q30*(1+'input data'!$C$34)</f>
        <v>314.32079999999991</v>
      </c>
      <c r="R31">
        <f>R30*(1+'input data'!$C$34)</f>
        <v>314.32079999999991</v>
      </c>
      <c r="S31">
        <f>S30*(1+'input data'!$C$34)</f>
        <v>314.32079999999991</v>
      </c>
      <c r="T31">
        <f>T30*(1+'input data'!$C$34)</f>
        <v>299.94719999999995</v>
      </c>
      <c r="U31" s="18">
        <f>U30*(1+'input data'!$C$34)</f>
        <v>299.94719999999995</v>
      </c>
      <c r="W31" s="2">
        <v>2027</v>
      </c>
      <c r="X31">
        <f t="shared" si="3"/>
        <v>125</v>
      </c>
      <c r="Y31" s="47">
        <v>0.23830000000000001</v>
      </c>
      <c r="Z31" s="48">
        <f t="shared" si="4"/>
        <v>0.26927899999999999</v>
      </c>
      <c r="AB31" s="2">
        <v>2027</v>
      </c>
      <c r="AC31" s="18">
        <f t="shared" si="5"/>
        <v>0.70074369833333328</v>
      </c>
      <c r="AD31" s="18">
        <f t="shared" si="6"/>
        <v>0.8021625166666666</v>
      </c>
      <c r="AE31" s="18">
        <f t="shared" si="7"/>
        <v>0.76360578666666656</v>
      </c>
      <c r="AF31" s="18">
        <f t="shared" si="8"/>
        <v>0.74696676266666662</v>
      </c>
      <c r="AG31" s="18">
        <f t="shared" si="8"/>
        <v>1.0068667626666665</v>
      </c>
    </row>
    <row r="32" spans="2:33">
      <c r="B32" s="2">
        <v>2028</v>
      </c>
      <c r="C32" s="18">
        <f>C31*(1+'input data'!$C$33)</f>
        <v>0.34340021999999998</v>
      </c>
      <c r="D32" s="18">
        <f>D31*(1+'input data'!$C$33)</f>
        <v>0.34659133999999997</v>
      </c>
      <c r="E32" s="18">
        <f>E31*(1+'input data'!$C$33)</f>
        <v>0.31171275999999998</v>
      </c>
      <c r="F32" s="18">
        <f>F31*(1+'input data'!$C$33)</f>
        <v>0.31272975999999997</v>
      </c>
      <c r="G32" s="18">
        <f>G31*(1+'input data'!$C$33)</f>
        <v>0.57262975999999988</v>
      </c>
      <c r="I32" s="2">
        <v>2028</v>
      </c>
      <c r="J32">
        <f>J31*(1+'input data'!$C$34)</f>
        <v>8.8064478333333335E-2</v>
      </c>
      <c r="K32">
        <f>K31*(1+'input data'!$C$34)</f>
        <v>0.18629217666666667</v>
      </c>
      <c r="L32">
        <f>L31*(1+'input data'!$C$34)</f>
        <v>0.18261402666666665</v>
      </c>
      <c r="M32">
        <f>M31*(1+'input data'!$C$34)</f>
        <v>0.16495800266666666</v>
      </c>
      <c r="N32" s="18">
        <f>N31*(1+'input data'!$C$34)</f>
        <v>0.16495800266666666</v>
      </c>
      <c r="P32" s="2">
        <v>2028</v>
      </c>
      <c r="Q32">
        <f>Q31*(1+'input data'!$C$34)</f>
        <v>314.32079999999991</v>
      </c>
      <c r="R32">
        <f>R31*(1+'input data'!$C$34)</f>
        <v>314.32079999999991</v>
      </c>
      <c r="S32">
        <f>S31*(1+'input data'!$C$34)</f>
        <v>314.32079999999991</v>
      </c>
      <c r="T32">
        <f>T31*(1+'input data'!$C$34)</f>
        <v>299.94719999999995</v>
      </c>
      <c r="U32" s="18">
        <f>U31*(1+'input data'!$C$34)</f>
        <v>299.94719999999995</v>
      </c>
      <c r="W32" s="2">
        <v>2028</v>
      </c>
      <c r="X32">
        <f t="shared" si="3"/>
        <v>140</v>
      </c>
      <c r="Y32" s="47">
        <v>0.26690000000000003</v>
      </c>
      <c r="Z32" s="48">
        <f t="shared" si="4"/>
        <v>0.301597</v>
      </c>
      <c r="AB32" s="2">
        <v>2028</v>
      </c>
      <c r="AC32" s="18">
        <f t="shared" si="5"/>
        <v>0.73306169833333334</v>
      </c>
      <c r="AD32" s="18">
        <f t="shared" si="6"/>
        <v>0.83448051666666667</v>
      </c>
      <c r="AE32" s="18">
        <f t="shared" si="7"/>
        <v>0.79592378666666663</v>
      </c>
      <c r="AF32" s="18">
        <f t="shared" si="8"/>
        <v>0.77928476266666658</v>
      </c>
      <c r="AG32" s="18">
        <f t="shared" si="8"/>
        <v>1.0391847626666664</v>
      </c>
    </row>
    <row r="33" spans="2:33">
      <c r="B33" s="2">
        <v>2029</v>
      </c>
      <c r="C33" s="18">
        <f>C32*(1+'input data'!$C$33)</f>
        <v>0.34340021999999998</v>
      </c>
      <c r="D33" s="18">
        <f>D32*(1+'input data'!$C$33)</f>
        <v>0.34659133999999997</v>
      </c>
      <c r="E33" s="18">
        <f>E32*(1+'input data'!$C$33)</f>
        <v>0.31171275999999998</v>
      </c>
      <c r="F33" s="18">
        <f>F32*(1+'input data'!$C$33)</f>
        <v>0.31272975999999997</v>
      </c>
      <c r="G33" s="18">
        <f>G32*(1+'input data'!$C$33)</f>
        <v>0.57262975999999988</v>
      </c>
      <c r="I33" s="2">
        <v>2029</v>
      </c>
      <c r="J33">
        <f>J32*(1+'input data'!$C$34)</f>
        <v>8.8064478333333335E-2</v>
      </c>
      <c r="K33">
        <f>K32*(1+'input data'!$C$34)</f>
        <v>0.18629217666666667</v>
      </c>
      <c r="L33">
        <f>L32*(1+'input data'!$C$34)</f>
        <v>0.18261402666666665</v>
      </c>
      <c r="M33">
        <f>M32*(1+'input data'!$C$34)</f>
        <v>0.16495800266666666</v>
      </c>
      <c r="N33" s="18">
        <f>N32*(1+'input data'!$C$34)</f>
        <v>0.16495800266666666</v>
      </c>
      <c r="P33" s="2">
        <v>2029</v>
      </c>
      <c r="Q33">
        <f>Q32*(1+'input data'!$C$34)</f>
        <v>314.32079999999991</v>
      </c>
      <c r="R33">
        <f>R32*(1+'input data'!$C$34)</f>
        <v>314.32079999999991</v>
      </c>
      <c r="S33">
        <f>S32*(1+'input data'!$C$34)</f>
        <v>314.32079999999991</v>
      </c>
      <c r="T33">
        <f>T32*(1+'input data'!$C$34)</f>
        <v>299.94719999999995</v>
      </c>
      <c r="U33" s="18">
        <f>U32*(1+'input data'!$C$34)</f>
        <v>299.94719999999995</v>
      </c>
      <c r="W33" s="2">
        <v>2029</v>
      </c>
      <c r="X33">
        <f t="shared" si="3"/>
        <v>155</v>
      </c>
      <c r="Y33" s="47">
        <v>0.2954</v>
      </c>
      <c r="Z33" s="48">
        <f t="shared" si="4"/>
        <v>0.33380199999999999</v>
      </c>
      <c r="AB33" s="2">
        <v>2029</v>
      </c>
      <c r="AC33" s="18">
        <f t="shared" si="5"/>
        <v>0.76526669833333338</v>
      </c>
      <c r="AD33" s="18">
        <f t="shared" si="6"/>
        <v>0.86668551666666671</v>
      </c>
      <c r="AE33" s="18">
        <f t="shared" si="7"/>
        <v>0.82812878666666667</v>
      </c>
      <c r="AF33" s="18">
        <f t="shared" si="8"/>
        <v>0.81148976266666661</v>
      </c>
      <c r="AG33" s="18">
        <f t="shared" si="8"/>
        <v>1.0713897626666664</v>
      </c>
    </row>
    <row r="34" spans="2:33">
      <c r="B34" s="2">
        <v>2030</v>
      </c>
      <c r="C34" s="18">
        <f>C33*(1+'input data'!$C$33)</f>
        <v>0.34340021999999998</v>
      </c>
      <c r="D34" s="18">
        <f>D33*(1+'input data'!$C$33)</f>
        <v>0.34659133999999997</v>
      </c>
      <c r="E34" s="18">
        <f>E33*(1+'input data'!$C$33)</f>
        <v>0.31171275999999998</v>
      </c>
      <c r="F34" s="18">
        <f>F33*(1+'input data'!$C$33)</f>
        <v>0.31272975999999997</v>
      </c>
      <c r="G34" s="18">
        <f>G33*(1+'input data'!$C$33)</f>
        <v>0.57262975999999988</v>
      </c>
      <c r="I34" s="2">
        <v>2030</v>
      </c>
      <c r="J34">
        <f>J33*(1+'input data'!$C$34)</f>
        <v>8.8064478333333335E-2</v>
      </c>
      <c r="K34">
        <f>K33*(1+'input data'!$C$34)</f>
        <v>0.18629217666666667</v>
      </c>
      <c r="L34">
        <f>L33*(1+'input data'!$C$34)</f>
        <v>0.18261402666666665</v>
      </c>
      <c r="M34">
        <f>M33*(1+'input data'!$C$34)</f>
        <v>0.16495800266666666</v>
      </c>
      <c r="N34" s="18">
        <f>N33*(1+'input data'!$C$34)</f>
        <v>0.16495800266666666</v>
      </c>
      <c r="P34" s="2">
        <v>2030</v>
      </c>
      <c r="Q34">
        <f>Q33*(1+'input data'!$C$34)</f>
        <v>314.32079999999991</v>
      </c>
      <c r="R34">
        <f>R33*(1+'input data'!$C$34)</f>
        <v>314.32079999999991</v>
      </c>
      <c r="S34">
        <f>S33*(1+'input data'!$C$34)</f>
        <v>314.32079999999991</v>
      </c>
      <c r="T34">
        <f>T33*(1+'input data'!$C$34)</f>
        <v>299.94719999999995</v>
      </c>
      <c r="U34" s="18">
        <f>U33*(1+'input data'!$C$34)</f>
        <v>299.94719999999995</v>
      </c>
      <c r="W34" s="2">
        <v>2030</v>
      </c>
      <c r="X34">
        <f t="shared" si="3"/>
        <v>170</v>
      </c>
      <c r="Y34" s="47">
        <v>0.32400000000000001</v>
      </c>
      <c r="Z34" s="48">
        <f t="shared" si="4"/>
        <v>0.36612</v>
      </c>
      <c r="AB34" s="2">
        <v>2030</v>
      </c>
      <c r="AC34" s="18">
        <f t="shared" si="5"/>
        <v>0.79758469833333334</v>
      </c>
      <c r="AD34" s="18">
        <f t="shared" si="6"/>
        <v>0.89900351666666667</v>
      </c>
      <c r="AE34" s="18">
        <f t="shared" si="7"/>
        <v>0.86044678666666663</v>
      </c>
      <c r="AF34" s="18">
        <f t="shared" si="8"/>
        <v>0.84380776266666668</v>
      </c>
      <c r="AG34" s="18">
        <f t="shared" si="8"/>
        <v>1.1037077626666665</v>
      </c>
    </row>
    <row r="35" spans="2:33">
      <c r="B35" s="2">
        <v>2031</v>
      </c>
      <c r="C35" s="18">
        <f>C34*(1+'input data'!$C$33)</f>
        <v>0.34340021999999998</v>
      </c>
      <c r="D35" s="18">
        <f>D34*(1+'input data'!$C$33)</f>
        <v>0.34659133999999997</v>
      </c>
      <c r="E35" s="18">
        <f>E34*(1+'input data'!$C$33)</f>
        <v>0.31171275999999998</v>
      </c>
      <c r="F35" s="18">
        <f>F34*(1+'input data'!$C$33)</f>
        <v>0.31272975999999997</v>
      </c>
      <c r="G35" s="18">
        <f>G34*(1+'input data'!$C$33)</f>
        <v>0.57262975999999988</v>
      </c>
      <c r="I35" s="2">
        <v>2031</v>
      </c>
      <c r="J35">
        <f>J34*(1+'input data'!$C$34)</f>
        <v>8.8064478333333335E-2</v>
      </c>
      <c r="K35">
        <f>K34*(1+'input data'!$C$34)</f>
        <v>0.18629217666666667</v>
      </c>
      <c r="L35">
        <f>L34*(1+'input data'!$C$34)</f>
        <v>0.18261402666666665</v>
      </c>
      <c r="M35">
        <f>M34*(1+'input data'!$C$34)</f>
        <v>0.16495800266666666</v>
      </c>
      <c r="N35" s="18">
        <f>N34*(1+'input data'!$C$34)</f>
        <v>0.16495800266666666</v>
      </c>
      <c r="P35" s="2">
        <v>2031</v>
      </c>
      <c r="Q35">
        <f>Q34*(1+'input data'!$C$34)</f>
        <v>314.32079999999991</v>
      </c>
      <c r="R35">
        <f>R34*(1+'input data'!$C$34)</f>
        <v>314.32079999999991</v>
      </c>
      <c r="S35">
        <f>S34*(1+'input data'!$C$34)</f>
        <v>314.32079999999991</v>
      </c>
      <c r="T35">
        <f>T34*(1+'input data'!$C$34)</f>
        <v>299.94719999999995</v>
      </c>
      <c r="U35" s="18">
        <f>U34*(1+'input data'!$C$34)</f>
        <v>299.94719999999995</v>
      </c>
      <c r="W35" s="2">
        <v>2031</v>
      </c>
      <c r="X35">
        <f>X34+15</f>
        <v>185</v>
      </c>
      <c r="Y35" s="54">
        <f>Y34/X34*X35</f>
        <v>0.35258823529411765</v>
      </c>
      <c r="Z35" s="18">
        <f>Z34*(1+'input data'!C$34)</f>
        <v>0.36612</v>
      </c>
      <c r="AB35" s="2">
        <v>2031</v>
      </c>
      <c r="AC35" s="18">
        <f t="shared" si="5"/>
        <v>0.79758469833333334</v>
      </c>
      <c r="AD35" s="18">
        <f t="shared" si="6"/>
        <v>0.89900351666666667</v>
      </c>
      <c r="AE35" s="18">
        <f t="shared" si="7"/>
        <v>0.86044678666666663</v>
      </c>
      <c r="AF35" s="18">
        <f t="shared" si="8"/>
        <v>0.84380776266666668</v>
      </c>
      <c r="AG35" s="18">
        <f t="shared" si="8"/>
        <v>1.1037077626666665</v>
      </c>
    </row>
    <row r="36" spans="2:33">
      <c r="B36" s="2">
        <v>2032</v>
      </c>
      <c r="C36" s="18">
        <f>C35*(1+'input data'!$C$33)</f>
        <v>0.34340021999999998</v>
      </c>
      <c r="D36" s="18">
        <f>D35*(1+'input data'!$C$33)</f>
        <v>0.34659133999999997</v>
      </c>
      <c r="E36" s="18">
        <f>E35*(1+'input data'!$C$33)</f>
        <v>0.31171275999999998</v>
      </c>
      <c r="F36" s="18">
        <f>F35*(1+'input data'!$C$33)</f>
        <v>0.31272975999999997</v>
      </c>
      <c r="G36" s="18">
        <f>G35*(1+'input data'!$C$33)</f>
        <v>0.57262975999999988</v>
      </c>
      <c r="I36" s="2">
        <v>2032</v>
      </c>
      <c r="J36">
        <f>J35*(1+'input data'!$C$34)</f>
        <v>8.8064478333333335E-2</v>
      </c>
      <c r="K36">
        <f>K35*(1+'input data'!$C$34)</f>
        <v>0.18629217666666667</v>
      </c>
      <c r="L36">
        <f>L35*(1+'input data'!$C$34)</f>
        <v>0.18261402666666665</v>
      </c>
      <c r="M36">
        <f>M35*(1+'input data'!$C$34)</f>
        <v>0.16495800266666666</v>
      </c>
      <c r="N36" s="18">
        <f>N35*(1+'input data'!$C$34)</f>
        <v>0.16495800266666666</v>
      </c>
      <c r="P36" s="2">
        <v>2032</v>
      </c>
      <c r="Q36">
        <f>Q35*(1+'input data'!$C$34)</f>
        <v>314.32079999999991</v>
      </c>
      <c r="R36">
        <f>R35*(1+'input data'!$C$34)</f>
        <v>314.32079999999991</v>
      </c>
      <c r="S36">
        <f>S35*(1+'input data'!$C$34)</f>
        <v>314.32079999999991</v>
      </c>
      <c r="T36">
        <f>T35*(1+'input data'!$C$34)</f>
        <v>299.94719999999995</v>
      </c>
      <c r="U36" s="18">
        <f>U35*(1+'input data'!$C$34)</f>
        <v>299.94719999999995</v>
      </c>
      <c r="W36" s="2">
        <v>2032</v>
      </c>
      <c r="X36" s="18">
        <f t="shared" ref="X36:X46" si="9">X35+15</f>
        <v>200</v>
      </c>
      <c r="Y36" s="54">
        <f t="shared" ref="Y36:Y46" si="10">Y35/X35*X36</f>
        <v>0.38117647058823528</v>
      </c>
      <c r="Z36" s="18">
        <f>Z35*(1+'input data'!C$34)</f>
        <v>0.36612</v>
      </c>
      <c r="AB36" s="2">
        <v>2032</v>
      </c>
      <c r="AC36" s="18">
        <f t="shared" si="5"/>
        <v>0.79758469833333334</v>
      </c>
      <c r="AD36" s="18">
        <f t="shared" si="6"/>
        <v>0.89900351666666667</v>
      </c>
      <c r="AE36" s="18">
        <f t="shared" si="7"/>
        <v>0.86044678666666663</v>
      </c>
      <c r="AF36" s="18">
        <f t="shared" si="8"/>
        <v>0.84380776266666668</v>
      </c>
      <c r="AG36" s="18">
        <f t="shared" si="8"/>
        <v>1.1037077626666665</v>
      </c>
    </row>
    <row r="37" spans="2:33">
      <c r="B37" s="2">
        <v>2033</v>
      </c>
      <c r="C37" s="18">
        <f>C36*(1+'input data'!$C$33)</f>
        <v>0.34340021999999998</v>
      </c>
      <c r="D37" s="18">
        <f>D36*(1+'input data'!$C$33)</f>
        <v>0.34659133999999997</v>
      </c>
      <c r="E37" s="18">
        <f>E36*(1+'input data'!$C$33)</f>
        <v>0.31171275999999998</v>
      </c>
      <c r="F37" s="18">
        <f>F36*(1+'input data'!$C$33)</f>
        <v>0.31272975999999997</v>
      </c>
      <c r="G37" s="18">
        <f>G36*(1+'input data'!$C$33)</f>
        <v>0.57262975999999988</v>
      </c>
      <c r="I37" s="2">
        <v>2033</v>
      </c>
      <c r="J37">
        <f>J36*(1+'input data'!$C$34)</f>
        <v>8.8064478333333335E-2</v>
      </c>
      <c r="K37">
        <f>K36*(1+'input data'!$C$34)</f>
        <v>0.18629217666666667</v>
      </c>
      <c r="L37">
        <f>L36*(1+'input data'!$C$34)</f>
        <v>0.18261402666666665</v>
      </c>
      <c r="M37">
        <f>M36*(1+'input data'!$C$34)</f>
        <v>0.16495800266666666</v>
      </c>
      <c r="N37" s="18">
        <f>N36*(1+'input data'!$C$34)</f>
        <v>0.16495800266666666</v>
      </c>
      <c r="P37" s="2">
        <v>2033</v>
      </c>
      <c r="Q37">
        <f>Q36*(1+'input data'!$C$34)</f>
        <v>314.32079999999991</v>
      </c>
      <c r="R37">
        <f>R36*(1+'input data'!$C$34)</f>
        <v>314.32079999999991</v>
      </c>
      <c r="S37">
        <f>S36*(1+'input data'!$C$34)</f>
        <v>314.32079999999991</v>
      </c>
      <c r="T37">
        <f>T36*(1+'input data'!$C$34)</f>
        <v>299.94719999999995</v>
      </c>
      <c r="U37" s="18">
        <f>U36*(1+'input data'!$C$34)</f>
        <v>299.94719999999995</v>
      </c>
      <c r="W37" s="2">
        <v>2033</v>
      </c>
      <c r="X37" s="18">
        <f t="shared" si="9"/>
        <v>215</v>
      </c>
      <c r="Y37" s="54">
        <f t="shared" si="10"/>
        <v>0.40976470588235298</v>
      </c>
      <c r="Z37" s="18">
        <f>Z36*(1+'input data'!C$34)</f>
        <v>0.36612</v>
      </c>
      <c r="AB37" s="2">
        <v>2033</v>
      </c>
      <c r="AC37" s="18">
        <f t="shared" si="5"/>
        <v>0.79758469833333334</v>
      </c>
      <c r="AD37" s="18">
        <f t="shared" si="6"/>
        <v>0.89900351666666667</v>
      </c>
      <c r="AE37" s="18">
        <f t="shared" si="7"/>
        <v>0.86044678666666663</v>
      </c>
      <c r="AF37" s="18">
        <f t="shared" si="8"/>
        <v>0.84380776266666668</v>
      </c>
      <c r="AG37" s="18">
        <f t="shared" si="8"/>
        <v>1.1037077626666665</v>
      </c>
    </row>
    <row r="38" spans="2:33">
      <c r="B38" s="2">
        <v>2034</v>
      </c>
      <c r="C38" s="18">
        <f>C37*(1+'input data'!$C$33)</f>
        <v>0.34340021999999998</v>
      </c>
      <c r="D38" s="18">
        <f>D37*(1+'input data'!$C$33)</f>
        <v>0.34659133999999997</v>
      </c>
      <c r="E38" s="18">
        <f>E37*(1+'input data'!$C$33)</f>
        <v>0.31171275999999998</v>
      </c>
      <c r="F38" s="18">
        <f>F37*(1+'input data'!$C$33)</f>
        <v>0.31272975999999997</v>
      </c>
      <c r="G38" s="18">
        <f>G37*(1+'input data'!$C$33)</f>
        <v>0.57262975999999988</v>
      </c>
      <c r="I38" s="2">
        <v>2034</v>
      </c>
      <c r="J38">
        <f>J37*(1+'input data'!$C$34)</f>
        <v>8.8064478333333335E-2</v>
      </c>
      <c r="K38">
        <f>K37*(1+'input data'!$C$34)</f>
        <v>0.18629217666666667</v>
      </c>
      <c r="L38">
        <f>L37*(1+'input data'!$C$34)</f>
        <v>0.18261402666666665</v>
      </c>
      <c r="M38">
        <f>M37*(1+'input data'!$C$34)</f>
        <v>0.16495800266666666</v>
      </c>
      <c r="N38" s="18">
        <f>N37*(1+'input data'!$C$34)</f>
        <v>0.16495800266666666</v>
      </c>
      <c r="P38" s="2">
        <v>2034</v>
      </c>
      <c r="Q38">
        <f>Q37*(1+'input data'!$C$34)</f>
        <v>314.32079999999991</v>
      </c>
      <c r="R38">
        <f>R37*(1+'input data'!$C$34)</f>
        <v>314.32079999999991</v>
      </c>
      <c r="S38">
        <f>S37*(1+'input data'!$C$34)</f>
        <v>314.32079999999991</v>
      </c>
      <c r="T38">
        <f>T37*(1+'input data'!$C$34)</f>
        <v>299.94719999999995</v>
      </c>
      <c r="U38" s="18">
        <f>U37*(1+'input data'!$C$34)</f>
        <v>299.94719999999995</v>
      </c>
      <c r="W38" s="2">
        <v>2034</v>
      </c>
      <c r="X38" s="18">
        <f t="shared" si="9"/>
        <v>230</v>
      </c>
      <c r="Y38" s="54">
        <f t="shared" si="10"/>
        <v>0.43835294117647067</v>
      </c>
      <c r="Z38" s="18">
        <f>Z37*(1+'input data'!C$34)</f>
        <v>0.36612</v>
      </c>
      <c r="AB38" s="2">
        <v>2034</v>
      </c>
      <c r="AC38" s="18">
        <f t="shared" si="5"/>
        <v>0.79758469833333334</v>
      </c>
      <c r="AD38" s="18">
        <f t="shared" si="6"/>
        <v>0.89900351666666667</v>
      </c>
      <c r="AE38" s="18">
        <f t="shared" si="7"/>
        <v>0.86044678666666663</v>
      </c>
      <c r="AF38" s="18">
        <f t="shared" si="8"/>
        <v>0.84380776266666668</v>
      </c>
      <c r="AG38" s="18">
        <f t="shared" si="8"/>
        <v>1.1037077626666665</v>
      </c>
    </row>
    <row r="39" spans="2:33">
      <c r="B39" s="2">
        <v>2035</v>
      </c>
      <c r="C39" s="18">
        <f>C38*(1+'input data'!$C$33)</f>
        <v>0.34340021999999998</v>
      </c>
      <c r="D39" s="18">
        <f>D38*(1+'input data'!$C$33)</f>
        <v>0.34659133999999997</v>
      </c>
      <c r="E39" s="18">
        <f>E38*(1+'input data'!$C$33)</f>
        <v>0.31171275999999998</v>
      </c>
      <c r="F39" s="18">
        <f>F38*(1+'input data'!$C$33)</f>
        <v>0.31272975999999997</v>
      </c>
      <c r="G39" s="18">
        <f>G38*(1+'input data'!$C$33)</f>
        <v>0.57262975999999988</v>
      </c>
      <c r="H39" s="14"/>
      <c r="I39" s="2">
        <v>2035</v>
      </c>
      <c r="J39">
        <f>J38*(1+'input data'!$C$34)</f>
        <v>8.8064478333333335E-2</v>
      </c>
      <c r="K39">
        <f>K38*(1+'input data'!$C$34)</f>
        <v>0.18629217666666667</v>
      </c>
      <c r="L39">
        <f>L38*(1+'input data'!$C$34)</f>
        <v>0.18261402666666665</v>
      </c>
      <c r="M39">
        <f>M38*(1+'input data'!$C$34)</f>
        <v>0.16495800266666666</v>
      </c>
      <c r="N39" s="18">
        <f>N38*(1+'input data'!$C$34)</f>
        <v>0.16495800266666666</v>
      </c>
      <c r="P39" s="2">
        <v>2035</v>
      </c>
      <c r="Q39">
        <f>Q38*(1+'input data'!$C$34)</f>
        <v>314.32079999999991</v>
      </c>
      <c r="R39">
        <f>R38*(1+'input data'!$C$34)</f>
        <v>314.32079999999991</v>
      </c>
      <c r="S39">
        <f>S38*(1+'input data'!$C$34)</f>
        <v>314.32079999999991</v>
      </c>
      <c r="T39">
        <f>T38*(1+'input data'!$C$34)</f>
        <v>299.94719999999995</v>
      </c>
      <c r="U39" s="18">
        <f>U38*(1+'input data'!$C$34)</f>
        <v>299.94719999999995</v>
      </c>
      <c r="W39" s="2">
        <v>2035</v>
      </c>
      <c r="X39" s="18">
        <f t="shared" si="9"/>
        <v>245</v>
      </c>
      <c r="Y39" s="54">
        <f t="shared" si="10"/>
        <v>0.4669411764705883</v>
      </c>
      <c r="Z39" s="18">
        <f>Z38*(1+'input data'!C$34)</f>
        <v>0.36612</v>
      </c>
      <c r="AB39" s="2">
        <v>2035</v>
      </c>
      <c r="AC39" s="18">
        <f t="shared" si="5"/>
        <v>0.79758469833333334</v>
      </c>
      <c r="AD39" s="18">
        <f t="shared" si="6"/>
        <v>0.89900351666666667</v>
      </c>
      <c r="AE39" s="18">
        <f t="shared" si="7"/>
        <v>0.86044678666666663</v>
      </c>
      <c r="AF39" s="18">
        <f t="shared" si="8"/>
        <v>0.84380776266666668</v>
      </c>
      <c r="AG39" s="18">
        <f t="shared" si="8"/>
        <v>1.1037077626666665</v>
      </c>
    </row>
    <row r="40" spans="2:33">
      <c r="B40" s="2">
        <v>2036</v>
      </c>
      <c r="C40" s="18">
        <f>C39*(1+'input data'!$C$33)</f>
        <v>0.34340021999999998</v>
      </c>
      <c r="D40" s="18">
        <f>D39*(1+'input data'!$C$33)</f>
        <v>0.34659133999999997</v>
      </c>
      <c r="E40" s="18">
        <f>E39*(1+'input data'!$C$33)</f>
        <v>0.31171275999999998</v>
      </c>
      <c r="F40" s="18">
        <f>F39*(1+'input data'!$C$33)</f>
        <v>0.31272975999999997</v>
      </c>
      <c r="G40" s="18">
        <f>G39*(1+'input data'!$C$33)</f>
        <v>0.57262975999999988</v>
      </c>
      <c r="I40" s="2">
        <v>2036</v>
      </c>
      <c r="J40">
        <f>J39*(1+'input data'!$C$34)</f>
        <v>8.8064478333333335E-2</v>
      </c>
      <c r="K40">
        <f>K39*(1+'input data'!$C$34)</f>
        <v>0.18629217666666667</v>
      </c>
      <c r="L40">
        <f>L39*(1+'input data'!$C$34)</f>
        <v>0.18261402666666665</v>
      </c>
      <c r="M40">
        <f>M39*(1+'input data'!$C$34)</f>
        <v>0.16495800266666666</v>
      </c>
      <c r="N40" s="18">
        <f>N39*(1+'input data'!$C$34)</f>
        <v>0.16495800266666666</v>
      </c>
      <c r="P40" s="2">
        <v>2036</v>
      </c>
      <c r="Q40">
        <f>Q39*(1+'input data'!$C$34)</f>
        <v>314.32079999999991</v>
      </c>
      <c r="R40">
        <f>R39*(1+'input data'!$C$34)</f>
        <v>314.32079999999991</v>
      </c>
      <c r="S40">
        <f>S39*(1+'input data'!$C$34)</f>
        <v>314.32079999999991</v>
      </c>
      <c r="T40">
        <f>T39*(1+'input data'!$C$34)</f>
        <v>299.94719999999995</v>
      </c>
      <c r="U40" s="18">
        <f>U39*(1+'input data'!$C$34)</f>
        <v>299.94719999999995</v>
      </c>
      <c r="W40" s="2">
        <v>2036</v>
      </c>
      <c r="X40" s="18">
        <f t="shared" si="9"/>
        <v>260</v>
      </c>
      <c r="Y40" s="54">
        <f t="shared" si="10"/>
        <v>0.49552941176470594</v>
      </c>
      <c r="Z40" s="18">
        <f>Z39*(1+'input data'!C$34)</f>
        <v>0.36612</v>
      </c>
      <c r="AB40" s="2">
        <v>2036</v>
      </c>
      <c r="AC40" s="18">
        <f t="shared" si="5"/>
        <v>0.79758469833333334</v>
      </c>
      <c r="AD40" s="18">
        <f t="shared" si="6"/>
        <v>0.89900351666666667</v>
      </c>
      <c r="AE40" s="18">
        <f t="shared" si="7"/>
        <v>0.86044678666666663</v>
      </c>
      <c r="AF40" s="18">
        <f t="shared" si="8"/>
        <v>0.84380776266666668</v>
      </c>
      <c r="AG40" s="18">
        <f t="shared" si="8"/>
        <v>1.1037077626666665</v>
      </c>
    </row>
    <row r="41" spans="2:33">
      <c r="B41" s="2">
        <v>2037</v>
      </c>
      <c r="C41" s="18">
        <f>C40*(1+'input data'!$C$33)</f>
        <v>0.34340021999999998</v>
      </c>
      <c r="D41" s="18">
        <f>D40*(1+'input data'!$C$33)</f>
        <v>0.34659133999999997</v>
      </c>
      <c r="E41" s="18">
        <f>E40*(1+'input data'!$C$33)</f>
        <v>0.31171275999999998</v>
      </c>
      <c r="F41" s="18">
        <f>F40*(1+'input data'!$C$33)</f>
        <v>0.31272975999999997</v>
      </c>
      <c r="G41" s="18">
        <f>G40*(1+'input data'!$C$33)</f>
        <v>0.57262975999999988</v>
      </c>
      <c r="I41" s="2">
        <v>2037</v>
      </c>
      <c r="J41">
        <f>J40*(1+'input data'!$C$34)</f>
        <v>8.8064478333333335E-2</v>
      </c>
      <c r="K41">
        <f>K40*(1+'input data'!$C$34)</f>
        <v>0.18629217666666667</v>
      </c>
      <c r="L41">
        <f>L40*(1+'input data'!$C$34)</f>
        <v>0.18261402666666665</v>
      </c>
      <c r="M41">
        <f>M40*(1+'input data'!$C$34)</f>
        <v>0.16495800266666666</v>
      </c>
      <c r="N41" s="18">
        <f>N40*(1+'input data'!$C$34)</f>
        <v>0.16495800266666666</v>
      </c>
      <c r="P41" s="2">
        <v>2037</v>
      </c>
      <c r="Q41">
        <f>Q40*(1+'input data'!$C$34)</f>
        <v>314.32079999999991</v>
      </c>
      <c r="R41">
        <f>R40*(1+'input data'!$C$34)</f>
        <v>314.32079999999991</v>
      </c>
      <c r="S41">
        <f>S40*(1+'input data'!$C$34)</f>
        <v>314.32079999999991</v>
      </c>
      <c r="T41">
        <f>T40*(1+'input data'!$C$34)</f>
        <v>299.94719999999995</v>
      </c>
      <c r="U41" s="18">
        <f>U40*(1+'input data'!$C$34)</f>
        <v>299.94719999999995</v>
      </c>
      <c r="W41" s="2">
        <v>2037</v>
      </c>
      <c r="X41" s="18">
        <f t="shared" si="9"/>
        <v>275</v>
      </c>
      <c r="Y41" s="54">
        <f t="shared" si="10"/>
        <v>0.52411764705882358</v>
      </c>
      <c r="Z41" s="18">
        <f>Z40*(1+'input data'!C$34)</f>
        <v>0.36612</v>
      </c>
      <c r="AB41" s="2">
        <v>2037</v>
      </c>
      <c r="AC41" s="18">
        <f t="shared" si="5"/>
        <v>0.79758469833333334</v>
      </c>
      <c r="AD41" s="18">
        <f t="shared" si="6"/>
        <v>0.89900351666666667</v>
      </c>
      <c r="AE41" s="18">
        <f t="shared" si="7"/>
        <v>0.86044678666666663</v>
      </c>
      <c r="AF41" s="18">
        <f t="shared" si="8"/>
        <v>0.84380776266666668</v>
      </c>
      <c r="AG41" s="18">
        <f t="shared" si="8"/>
        <v>1.1037077626666665</v>
      </c>
    </row>
    <row r="42" spans="2:33">
      <c r="B42" s="2">
        <v>2038</v>
      </c>
      <c r="C42" s="18">
        <f>C41*(1+'input data'!$C$33)</f>
        <v>0.34340021999999998</v>
      </c>
      <c r="D42" s="18">
        <f>D41*(1+'input data'!$C$33)</f>
        <v>0.34659133999999997</v>
      </c>
      <c r="E42" s="18">
        <f>E41*(1+'input data'!$C$33)</f>
        <v>0.31171275999999998</v>
      </c>
      <c r="F42" s="18">
        <f>F41*(1+'input data'!$C$33)</f>
        <v>0.31272975999999997</v>
      </c>
      <c r="G42" s="18">
        <f>G41*(1+'input data'!$C$33)</f>
        <v>0.57262975999999988</v>
      </c>
      <c r="I42" s="2">
        <v>2038</v>
      </c>
      <c r="J42" s="18">
        <f>J41*(1+'input data'!$C$34)</f>
        <v>8.8064478333333335E-2</v>
      </c>
      <c r="K42" s="18">
        <f>K41*(1+'input data'!$C$34)</f>
        <v>0.18629217666666667</v>
      </c>
      <c r="L42" s="18">
        <f>L41*(1+'input data'!$C$34)</f>
        <v>0.18261402666666665</v>
      </c>
      <c r="M42" s="18">
        <f>M41*(1+'input data'!$C$34)</f>
        <v>0.16495800266666666</v>
      </c>
      <c r="N42" s="18">
        <f>N41*(1+'input data'!$C$34)</f>
        <v>0.16495800266666666</v>
      </c>
      <c r="P42" s="2">
        <v>2038</v>
      </c>
      <c r="Q42" s="18">
        <f>Q41*(1+'input data'!$C$34)</f>
        <v>314.32079999999991</v>
      </c>
      <c r="R42" s="18">
        <f>R41*(1+'input data'!$C$34)</f>
        <v>314.32079999999991</v>
      </c>
      <c r="S42" s="18">
        <f>S41*(1+'input data'!$C$34)</f>
        <v>314.32079999999991</v>
      </c>
      <c r="T42" s="18">
        <f>T41*(1+'input data'!$C$34)</f>
        <v>299.94719999999995</v>
      </c>
      <c r="U42" s="18">
        <f>U41*(1+'input data'!$C$34)</f>
        <v>299.94719999999995</v>
      </c>
      <c r="W42" s="2">
        <v>2038</v>
      </c>
      <c r="X42" s="18">
        <f t="shared" si="9"/>
        <v>290</v>
      </c>
      <c r="Y42" s="54">
        <f t="shared" si="10"/>
        <v>0.55270588235294127</v>
      </c>
      <c r="Z42" s="18">
        <f>Z41*(1+'input data'!C$34)</f>
        <v>0.36612</v>
      </c>
      <c r="AB42" s="2">
        <v>2038</v>
      </c>
      <c r="AC42" s="18">
        <f t="shared" si="5"/>
        <v>0.79758469833333334</v>
      </c>
      <c r="AD42" s="18">
        <f t="shared" si="6"/>
        <v>0.89900351666666667</v>
      </c>
      <c r="AE42" s="18">
        <f t="shared" si="7"/>
        <v>0.86044678666666663</v>
      </c>
      <c r="AF42" s="18">
        <f t="shared" si="8"/>
        <v>0.84380776266666668</v>
      </c>
      <c r="AG42" s="18">
        <f t="shared" si="8"/>
        <v>1.1037077626666665</v>
      </c>
    </row>
    <row r="43" spans="2:33">
      <c r="B43" s="2">
        <v>2039</v>
      </c>
      <c r="C43" s="18">
        <f>C42*(1+'input data'!$C$33)</f>
        <v>0.34340021999999998</v>
      </c>
      <c r="D43" s="18">
        <f>D42*(1+'input data'!$C$33)</f>
        <v>0.34659133999999997</v>
      </c>
      <c r="E43" s="18">
        <f>E42*(1+'input data'!$C$33)</f>
        <v>0.31171275999999998</v>
      </c>
      <c r="F43" s="18">
        <f>F42*(1+'input data'!$C$33)</f>
        <v>0.31272975999999997</v>
      </c>
      <c r="G43" s="18">
        <f>G42*(1+'input data'!$C$33)</f>
        <v>0.57262975999999988</v>
      </c>
      <c r="I43" s="2">
        <v>2039</v>
      </c>
      <c r="J43" s="18">
        <f>J42*(1+'input data'!$C$34)</f>
        <v>8.8064478333333335E-2</v>
      </c>
      <c r="K43" s="18">
        <f>K42*(1+'input data'!$C$34)</f>
        <v>0.18629217666666667</v>
      </c>
      <c r="L43" s="18">
        <f>L42*(1+'input data'!$C$34)</f>
        <v>0.18261402666666665</v>
      </c>
      <c r="M43" s="18">
        <f>M42*(1+'input data'!$C$34)</f>
        <v>0.16495800266666666</v>
      </c>
      <c r="N43" s="18">
        <f>N42*(1+'input data'!$C$34)</f>
        <v>0.16495800266666666</v>
      </c>
      <c r="P43" s="2">
        <v>2039</v>
      </c>
      <c r="Q43" s="18">
        <f>Q42*(1+'input data'!$C$34)</f>
        <v>314.32079999999991</v>
      </c>
      <c r="R43" s="18">
        <f>R42*(1+'input data'!$C$34)</f>
        <v>314.32079999999991</v>
      </c>
      <c r="S43" s="18">
        <f>S42*(1+'input data'!$C$34)</f>
        <v>314.32079999999991</v>
      </c>
      <c r="T43" s="18">
        <f>T42*(1+'input data'!$C$34)</f>
        <v>299.94719999999995</v>
      </c>
      <c r="U43" s="18">
        <f>U42*(1+'input data'!$C$34)</f>
        <v>299.94719999999995</v>
      </c>
      <c r="W43" s="2">
        <v>2039</v>
      </c>
      <c r="X43" s="18">
        <f t="shared" si="9"/>
        <v>305</v>
      </c>
      <c r="Y43" s="54">
        <f t="shared" si="10"/>
        <v>0.58129411764705885</v>
      </c>
      <c r="Z43" s="18">
        <f>Z42*(1+'input data'!C$34)</f>
        <v>0.36612</v>
      </c>
      <c r="AB43" s="2">
        <v>2039</v>
      </c>
      <c r="AC43" s="18">
        <f t="shared" si="5"/>
        <v>0.79758469833333334</v>
      </c>
      <c r="AD43" s="18">
        <f t="shared" si="6"/>
        <v>0.89900351666666667</v>
      </c>
      <c r="AE43" s="18">
        <f t="shared" si="7"/>
        <v>0.86044678666666663</v>
      </c>
      <c r="AF43" s="18">
        <f t="shared" si="8"/>
        <v>0.84380776266666668</v>
      </c>
      <c r="AG43" s="18">
        <f t="shared" si="8"/>
        <v>1.1037077626666665</v>
      </c>
    </row>
    <row r="44" spans="2:33">
      <c r="B44" s="2">
        <v>2040</v>
      </c>
      <c r="C44" s="18">
        <f>C43*(1+'input data'!$C$33)</f>
        <v>0.34340021999999998</v>
      </c>
      <c r="D44" s="18">
        <f>D43*(1+'input data'!$C$33)</f>
        <v>0.34659133999999997</v>
      </c>
      <c r="E44" s="18">
        <f>E43*(1+'input data'!$C$33)</f>
        <v>0.31171275999999998</v>
      </c>
      <c r="F44" s="18">
        <f>F43*(1+'input data'!$C$33)</f>
        <v>0.31272975999999997</v>
      </c>
      <c r="G44" s="18">
        <f>G43*(1+'input data'!$C$33)</f>
        <v>0.57262975999999988</v>
      </c>
      <c r="I44" s="2">
        <v>2040</v>
      </c>
      <c r="J44" s="18">
        <f>J43*(1+'input data'!$C$34)</f>
        <v>8.8064478333333335E-2</v>
      </c>
      <c r="K44" s="18">
        <f>K43*(1+'input data'!$C$34)</f>
        <v>0.18629217666666667</v>
      </c>
      <c r="L44" s="18">
        <f>L43*(1+'input data'!$C$34)</f>
        <v>0.18261402666666665</v>
      </c>
      <c r="M44" s="18">
        <f>M43*(1+'input data'!$C$34)</f>
        <v>0.16495800266666666</v>
      </c>
      <c r="N44" s="18">
        <f>N43*(1+'input data'!$C$34)</f>
        <v>0.16495800266666666</v>
      </c>
      <c r="P44" s="2">
        <v>2040</v>
      </c>
      <c r="Q44" s="18">
        <f>Q43*(1+'input data'!$C$34)</f>
        <v>314.32079999999991</v>
      </c>
      <c r="R44" s="18">
        <f>R43*(1+'input data'!$C$34)</f>
        <v>314.32079999999991</v>
      </c>
      <c r="S44" s="18">
        <f>S43*(1+'input data'!$C$34)</f>
        <v>314.32079999999991</v>
      </c>
      <c r="T44" s="18">
        <f>T43*(1+'input data'!$C$34)</f>
        <v>299.94719999999995</v>
      </c>
      <c r="U44" s="18">
        <f>U43*(1+'input data'!$C$34)</f>
        <v>299.94719999999995</v>
      </c>
      <c r="W44" s="2">
        <v>2040</v>
      </c>
      <c r="X44" s="18">
        <f t="shared" si="9"/>
        <v>320</v>
      </c>
      <c r="Y44" s="54">
        <f t="shared" si="10"/>
        <v>0.60988235294117654</v>
      </c>
      <c r="Z44" s="18">
        <f>Z43*(1+'input data'!C$34)</f>
        <v>0.36612</v>
      </c>
      <c r="AB44" s="2">
        <v>2040</v>
      </c>
      <c r="AC44" s="18">
        <f t="shared" si="5"/>
        <v>0.79758469833333334</v>
      </c>
      <c r="AD44" s="18">
        <f t="shared" si="6"/>
        <v>0.89900351666666667</v>
      </c>
      <c r="AE44" s="18">
        <f t="shared" si="7"/>
        <v>0.86044678666666663</v>
      </c>
      <c r="AF44" s="18">
        <f t="shared" si="8"/>
        <v>0.84380776266666668</v>
      </c>
      <c r="AG44" s="18">
        <f t="shared" si="8"/>
        <v>1.1037077626666665</v>
      </c>
    </row>
    <row r="45" spans="2:33">
      <c r="B45" s="2">
        <v>2041</v>
      </c>
      <c r="C45" s="18">
        <f>C44*(1+'input data'!$C$33)</f>
        <v>0.34340021999999998</v>
      </c>
      <c r="D45" s="18">
        <f>D44*(1+'input data'!$C$33)</f>
        <v>0.34659133999999997</v>
      </c>
      <c r="E45" s="18">
        <f>E44*(1+'input data'!$C$33)</f>
        <v>0.31171275999999998</v>
      </c>
      <c r="F45" s="18">
        <f>F44*(1+'input data'!$C$33)</f>
        <v>0.31272975999999997</v>
      </c>
      <c r="G45" s="18">
        <f>G44*(1+'input data'!$C$33)</f>
        <v>0.57262975999999988</v>
      </c>
      <c r="I45" s="2">
        <v>2041</v>
      </c>
      <c r="J45" s="18">
        <f>J44*(1+'input data'!$C$34)</f>
        <v>8.8064478333333335E-2</v>
      </c>
      <c r="K45" s="18">
        <f>K44*(1+'input data'!$C$34)</f>
        <v>0.18629217666666667</v>
      </c>
      <c r="L45" s="18">
        <f>L44*(1+'input data'!$C$34)</f>
        <v>0.18261402666666665</v>
      </c>
      <c r="M45" s="18">
        <f>M44*(1+'input data'!$C$34)</f>
        <v>0.16495800266666666</v>
      </c>
      <c r="N45" s="18">
        <f>N44*(1+'input data'!$C$34)</f>
        <v>0.16495800266666666</v>
      </c>
      <c r="P45" s="2">
        <v>2041</v>
      </c>
      <c r="Q45" s="18">
        <f>Q44*(1+'input data'!$C$34)</f>
        <v>314.32079999999991</v>
      </c>
      <c r="R45" s="18">
        <f>R44*(1+'input data'!$C$34)</f>
        <v>314.32079999999991</v>
      </c>
      <c r="S45" s="18">
        <f>S44*(1+'input data'!$C$34)</f>
        <v>314.32079999999991</v>
      </c>
      <c r="T45" s="18">
        <f>T44*(1+'input data'!$C$34)</f>
        <v>299.94719999999995</v>
      </c>
      <c r="U45" s="18">
        <f>U44*(1+'input data'!$C$34)</f>
        <v>299.94719999999995</v>
      </c>
      <c r="W45" s="2">
        <v>2041</v>
      </c>
      <c r="X45" s="18">
        <f t="shared" si="9"/>
        <v>335</v>
      </c>
      <c r="Y45" s="54">
        <f t="shared" si="10"/>
        <v>0.63847058823529423</v>
      </c>
      <c r="Z45" s="18">
        <f>Z44*(1+'input data'!C$34)</f>
        <v>0.36612</v>
      </c>
      <c r="AB45" s="2">
        <v>2041</v>
      </c>
      <c r="AC45" s="18">
        <f t="shared" si="5"/>
        <v>0.79758469833333334</v>
      </c>
      <c r="AD45" s="18">
        <f t="shared" si="6"/>
        <v>0.89900351666666667</v>
      </c>
      <c r="AE45" s="18">
        <f t="shared" si="7"/>
        <v>0.86044678666666663</v>
      </c>
      <c r="AF45" s="18">
        <f t="shared" si="8"/>
        <v>0.84380776266666668</v>
      </c>
      <c r="AG45" s="18">
        <f t="shared" si="8"/>
        <v>1.1037077626666665</v>
      </c>
    </row>
    <row r="46" spans="2:33">
      <c r="B46" s="2">
        <v>2042</v>
      </c>
      <c r="C46" s="18">
        <f>C45*(1+'input data'!$C$33)</f>
        <v>0.34340021999999998</v>
      </c>
      <c r="D46" s="18">
        <f>D45*(1+'input data'!$C$33)</f>
        <v>0.34659133999999997</v>
      </c>
      <c r="E46" s="18">
        <f>E45*(1+'input data'!$C$33)</f>
        <v>0.31171275999999998</v>
      </c>
      <c r="F46" s="18">
        <f>F45*(1+'input data'!$C$33)</f>
        <v>0.31272975999999997</v>
      </c>
      <c r="G46" s="18">
        <f>G45*(1+'input data'!$C$33)</f>
        <v>0.57262975999999988</v>
      </c>
      <c r="I46" s="2">
        <v>2042</v>
      </c>
      <c r="J46" s="18">
        <f>J45*(1+'input data'!$C$34)</f>
        <v>8.8064478333333335E-2</v>
      </c>
      <c r="K46" s="18">
        <f>K45*(1+'input data'!$C$34)</f>
        <v>0.18629217666666667</v>
      </c>
      <c r="L46" s="18">
        <f>L45*(1+'input data'!$C$34)</f>
        <v>0.18261402666666665</v>
      </c>
      <c r="M46" s="18">
        <f>M45*(1+'input data'!$C$34)</f>
        <v>0.16495800266666666</v>
      </c>
      <c r="N46" s="18">
        <f>N45*(1+'input data'!$C$34)</f>
        <v>0.16495800266666666</v>
      </c>
      <c r="P46" s="2">
        <v>2042</v>
      </c>
      <c r="Q46" s="18">
        <f>Q45*(1+'input data'!$C$34)</f>
        <v>314.32079999999991</v>
      </c>
      <c r="R46" s="18">
        <f>R45*(1+'input data'!$C$34)</f>
        <v>314.32079999999991</v>
      </c>
      <c r="S46" s="18">
        <f>S45*(1+'input data'!$C$34)</f>
        <v>314.32079999999991</v>
      </c>
      <c r="T46" s="18">
        <f>T45*(1+'input data'!$C$34)</f>
        <v>299.94719999999995</v>
      </c>
      <c r="U46" s="18">
        <f>U45*(1+'input data'!$C$34)</f>
        <v>299.94719999999995</v>
      </c>
      <c r="W46" s="2">
        <v>2042</v>
      </c>
      <c r="X46" s="18">
        <f t="shared" si="9"/>
        <v>350</v>
      </c>
      <c r="Y46" s="54">
        <f t="shared" si="10"/>
        <v>0.66705882352941182</v>
      </c>
      <c r="Z46" s="18">
        <f>Z45*(1+'input data'!C$34)</f>
        <v>0.36612</v>
      </c>
      <c r="AB46" s="2">
        <v>2042</v>
      </c>
      <c r="AC46" s="18">
        <f t="shared" si="5"/>
        <v>0.79758469833333334</v>
      </c>
      <c r="AD46" s="18">
        <f t="shared" si="6"/>
        <v>0.89900351666666667</v>
      </c>
      <c r="AE46" s="18">
        <f t="shared" si="7"/>
        <v>0.86044678666666663</v>
      </c>
      <c r="AF46" s="18">
        <f t="shared" si="8"/>
        <v>0.84380776266666668</v>
      </c>
      <c r="AG46" s="18">
        <f t="shared" si="8"/>
        <v>1.1037077626666665</v>
      </c>
    </row>
    <row r="51" spans="23:26">
      <c r="W51" s="2"/>
      <c r="X51" s="18"/>
      <c r="Z51" s="18"/>
    </row>
    <row r="52" spans="23:26">
      <c r="W52" s="2"/>
      <c r="X52" s="18"/>
      <c r="Z52" s="18"/>
    </row>
    <row r="53" spans="23:26">
      <c r="W53" s="2"/>
      <c r="X53" s="18"/>
      <c r="Z53" s="18"/>
    </row>
    <row r="54" spans="23:26">
      <c r="W54" s="2"/>
      <c r="X54" s="18"/>
      <c r="Z54" s="18"/>
    </row>
    <row r="55" spans="23:26">
      <c r="W55" s="2"/>
      <c r="X55" s="18"/>
      <c r="Z55" s="18"/>
    </row>
    <row r="56" spans="23:26">
      <c r="W56" s="2"/>
      <c r="X56" s="18"/>
      <c r="Z56" s="18"/>
    </row>
    <row r="57" spans="23:26">
      <c r="W57" s="2"/>
      <c r="X57" s="18"/>
      <c r="Z57" s="18"/>
    </row>
    <row r="58" spans="23:26">
      <c r="W58" s="2"/>
      <c r="X58" s="18"/>
      <c r="Z58" s="18"/>
    </row>
    <row r="59" spans="23:26">
      <c r="W59" s="2"/>
      <c r="X59" s="18"/>
      <c r="Z59" s="18"/>
    </row>
    <row r="60" spans="23:26">
      <c r="W60" s="2"/>
      <c r="X60" s="18"/>
      <c r="Z60" s="18"/>
    </row>
    <row r="61" spans="23:26">
      <c r="W61" s="2"/>
      <c r="X61" s="18"/>
      <c r="Z61" s="18"/>
    </row>
    <row r="62" spans="23:26">
      <c r="W62" s="2"/>
      <c r="X62" s="18"/>
      <c r="Z62" s="18"/>
    </row>
    <row r="63" spans="23:26">
      <c r="W63" s="2"/>
      <c r="X63" s="18"/>
      <c r="Z63" s="18"/>
    </row>
  </sheetData>
  <mergeCells count="1">
    <mergeCell ref="B3:F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X46"/>
  <sheetViews>
    <sheetView workbookViewId="0">
      <selection activeCell="I7" sqref="I7"/>
    </sheetView>
  </sheetViews>
  <sheetFormatPr defaultRowHeight="14.5"/>
  <cols>
    <col min="1" max="1" width="8.7265625" style="18"/>
    <col min="2" max="2" width="30.453125" customWidth="1"/>
    <col min="3" max="6" width="12.54296875" bestFit="1" customWidth="1"/>
    <col min="7" max="7" width="17.1796875" customWidth="1"/>
    <col min="8" max="8" width="9.6328125" bestFit="1" customWidth="1"/>
  </cols>
  <sheetData>
    <row r="1" spans="2:24" s="34" customFormat="1" ht="31">
      <c r="B1" s="91" t="s">
        <v>287</v>
      </c>
    </row>
    <row r="2" spans="2:24" s="34" customFormat="1" ht="15" thickBot="1">
      <c r="B2" s="14" t="s">
        <v>30</v>
      </c>
    </row>
    <row r="3" spans="2:24" s="34" customFormat="1">
      <c r="B3" s="178" t="s">
        <v>287</v>
      </c>
      <c r="C3" s="179"/>
      <c r="D3" s="179"/>
      <c r="E3" s="179"/>
      <c r="F3" s="179"/>
      <c r="G3" s="180"/>
      <c r="H3" s="87"/>
    </row>
    <row r="4" spans="2:24" s="34" customFormat="1">
      <c r="B4" s="125"/>
      <c r="C4" s="116" t="s">
        <v>116</v>
      </c>
      <c r="D4" s="116" t="s">
        <v>118</v>
      </c>
      <c r="E4" s="116" t="s">
        <v>114</v>
      </c>
      <c r="F4" s="116" t="s">
        <v>37</v>
      </c>
      <c r="G4" s="116" t="s">
        <v>37</v>
      </c>
      <c r="H4" s="34" t="s">
        <v>283</v>
      </c>
    </row>
    <row r="5" spans="2:24" s="34" customFormat="1">
      <c r="B5" s="125" t="s">
        <v>12</v>
      </c>
      <c r="C5" s="121" t="s">
        <v>117</v>
      </c>
      <c r="D5" s="121" t="s">
        <v>40</v>
      </c>
      <c r="E5" s="88" t="s">
        <v>115</v>
      </c>
      <c r="F5" s="88" t="s">
        <v>38</v>
      </c>
      <c r="G5" s="88" t="s">
        <v>38</v>
      </c>
      <c r="H5" s="34" t="s">
        <v>283</v>
      </c>
    </row>
    <row r="6" spans="2:24" s="34" customFormat="1">
      <c r="B6" s="126" t="s">
        <v>13</v>
      </c>
      <c r="C6" s="122">
        <f>(8.2*24*2 + 8.2*12*5 + 11.3*6*5 + 17*6*5)/(7*24)/100</f>
        <v>0.10324999999999999</v>
      </c>
      <c r="D6" s="122">
        <f>(8.2*24*2 + 8.2*12*5 + 11.3*6*5 + 17*6*5)/(7*24)/100</f>
        <v>0.10324999999999999</v>
      </c>
      <c r="E6" s="122">
        <f>(8.2*24*2 + 8.2*12*5 + 11.3*6*5 + 17*6*5)/(7*24)/100</f>
        <v>0.10324999999999999</v>
      </c>
      <c r="F6" s="122">
        <f>(8.2*24*2 + 8.2*12*5 + 11.3*6*5 + 17*6*5)/(7*24)/100</f>
        <v>0.10324999999999999</v>
      </c>
      <c r="G6" s="122">
        <f>(8.2*24*2 + 8.2*12*5 + 11.3*6*5 + 17*6*5)/(7*24)/100</f>
        <v>0.10324999999999999</v>
      </c>
      <c r="X6" s="34">
        <f>'electricity rates'!B1623</f>
        <v>0</v>
      </c>
    </row>
    <row r="7" spans="2:24" s="34" customFormat="1">
      <c r="B7" s="126" t="s">
        <v>39</v>
      </c>
      <c r="C7" s="114">
        <v>0</v>
      </c>
      <c r="D7" s="122">
        <v>0</v>
      </c>
      <c r="E7" s="122">
        <v>2.9999999999999997E-4</v>
      </c>
      <c r="F7" s="122">
        <v>0</v>
      </c>
      <c r="G7" s="122">
        <v>0</v>
      </c>
    </row>
    <row r="8" spans="2:24" s="34" customFormat="1">
      <c r="B8" s="126" t="s">
        <v>14</v>
      </c>
      <c r="C8" s="122">
        <v>1.7600000000000001E-2</v>
      </c>
      <c r="D8" s="122">
        <v>1.9300000000000001E-2</v>
      </c>
      <c r="E8" s="122">
        <v>1.2999999999999999E-2</v>
      </c>
      <c r="F8" s="122">
        <v>1.7350000000000001E-2</v>
      </c>
      <c r="G8" s="122">
        <v>1.7350000000000001E-2</v>
      </c>
    </row>
    <row r="9" spans="2:24" s="34" customFormat="1">
      <c r="B9" s="126" t="s">
        <v>15</v>
      </c>
      <c r="C9" s="122">
        <v>8.9999999999999998E-4</v>
      </c>
      <c r="D9" s="122">
        <v>3.8999999999999998E-3</v>
      </c>
      <c r="E9" s="122">
        <v>3.8999999999999998E-3</v>
      </c>
      <c r="F9" s="122">
        <v>3.8999999999999998E-3</v>
      </c>
      <c r="G9" s="122">
        <v>3.8999999999999998E-3</v>
      </c>
    </row>
    <row r="10" spans="2:24" s="34" customFormat="1">
      <c r="B10" s="126" t="s">
        <v>3</v>
      </c>
      <c r="C10" s="123">
        <v>0.13</v>
      </c>
      <c r="D10" s="123">
        <v>0.13</v>
      </c>
      <c r="E10" s="123">
        <v>0.13</v>
      </c>
      <c r="F10" s="123">
        <v>0.13</v>
      </c>
      <c r="G10" s="123">
        <v>0.13</v>
      </c>
    </row>
    <row r="11" spans="2:24" s="34" customFormat="1">
      <c r="B11" s="126" t="s">
        <v>16</v>
      </c>
      <c r="C11" s="123">
        <v>0.17</v>
      </c>
      <c r="D11" s="123">
        <v>0.17</v>
      </c>
      <c r="E11" s="123">
        <v>0.17</v>
      </c>
      <c r="F11" s="123">
        <v>0.17</v>
      </c>
      <c r="G11" s="123">
        <v>0.17</v>
      </c>
    </row>
    <row r="12" spans="2:24" s="34" customFormat="1">
      <c r="B12" s="126" t="s">
        <v>17</v>
      </c>
      <c r="C12" s="124">
        <v>1.0315000000000001</v>
      </c>
      <c r="D12" s="88">
        <v>1.0569999999999999</v>
      </c>
      <c r="E12" s="88">
        <v>1.0394000000000001</v>
      </c>
      <c r="F12" s="124">
        <v>1.0295000000000001</v>
      </c>
      <c r="G12" s="124">
        <v>1.0295000000000001</v>
      </c>
    </row>
    <row r="13" spans="2:24" s="34" customFormat="1" ht="15" thickBot="1">
      <c r="B13" s="127" t="s">
        <v>18</v>
      </c>
      <c r="C13" s="128">
        <f>(SUM(C6:C9)*C12*(1-C11))*(1+C10)</f>
        <v>0.11778628873750001</v>
      </c>
      <c r="D13" s="128">
        <f>(SUM(D6:D9)*D12*(1-D11))*(1+D10)</f>
        <v>0.12535750993499994</v>
      </c>
      <c r="E13" s="128">
        <f>(SUM(E6:E9)*E12*(1-E11))*(1+E10)</f>
        <v>0.117421075167</v>
      </c>
      <c r="F13" s="128">
        <f>(SUM(F6:F9)*F12*(1-F11))*(1+F10)</f>
        <v>0.12021322222499999</v>
      </c>
      <c r="G13" s="128">
        <f>(SUM(G6:G9)*G12*(1-G11))*(1+G10)</f>
        <v>0.12021322222499999</v>
      </c>
    </row>
    <row r="14" spans="2:24" s="34" customFormat="1"/>
    <row r="15" spans="2:24" s="34" customFormat="1"/>
    <row r="17" spans="2:12" ht="29">
      <c r="B17" s="5" t="s">
        <v>94</v>
      </c>
      <c r="C17" t="s">
        <v>216</v>
      </c>
      <c r="G17" s="5" t="s">
        <v>54</v>
      </c>
    </row>
    <row r="18" spans="2:12">
      <c r="H18" s="18"/>
      <c r="I18" s="18"/>
      <c r="J18" s="18"/>
      <c r="K18" s="18"/>
    </row>
    <row r="19" spans="2:12">
      <c r="C19" s="12" t="s">
        <v>43</v>
      </c>
      <c r="D19" s="12" t="s">
        <v>151</v>
      </c>
      <c r="G19" s="2" t="s">
        <v>42</v>
      </c>
      <c r="H19" s="18" t="s">
        <v>110</v>
      </c>
      <c r="I19" s="18" t="s">
        <v>111</v>
      </c>
      <c r="J19" s="18" t="s">
        <v>112</v>
      </c>
      <c r="K19" s="18" t="s">
        <v>26</v>
      </c>
      <c r="L19" s="168" t="s">
        <v>302</v>
      </c>
    </row>
    <row r="20" spans="2:12" s="18" customFormat="1">
      <c r="B20" s="18" t="s">
        <v>12</v>
      </c>
      <c r="C20" s="18" t="s">
        <v>55</v>
      </c>
      <c r="G20" s="2">
        <v>2022</v>
      </c>
      <c r="H20" s="1">
        <f>+C13</f>
        <v>0.11778628873750001</v>
      </c>
      <c r="I20" s="1">
        <f t="shared" ref="I20:L20" si="0">+D13</f>
        <v>0.12535750993499994</v>
      </c>
      <c r="J20" s="1">
        <f t="shared" si="0"/>
        <v>0.117421075167</v>
      </c>
      <c r="K20" s="1">
        <f t="shared" si="0"/>
        <v>0.12021322222499999</v>
      </c>
      <c r="L20" s="1">
        <f t="shared" si="0"/>
        <v>0.12021322222499999</v>
      </c>
    </row>
    <row r="21" spans="2:12">
      <c r="B21">
        <v>2022</v>
      </c>
      <c r="C21">
        <v>0.23</v>
      </c>
      <c r="D21">
        <v>0</v>
      </c>
      <c r="G21" s="2">
        <v>2023</v>
      </c>
      <c r="H21">
        <f>'electricity rates'!C13*(1+'input data'!$C35)</f>
        <v>0.11778628873750001</v>
      </c>
      <c r="I21" s="18">
        <f>'electricity rates'!D13*(1+'input data'!$C35)</f>
        <v>0.12535750993499994</v>
      </c>
      <c r="J21" s="18">
        <f>'electricity rates'!E13*(1+'input data'!$C35)</f>
        <v>0.117421075167</v>
      </c>
      <c r="K21" s="18">
        <f>'electricity rates'!F13*(1+'input data'!$C35)</f>
        <v>0.12021322222499999</v>
      </c>
      <c r="L21" s="18">
        <f>'electricity rates'!G13*(1+'input data'!$C35)</f>
        <v>0.12021322222499999</v>
      </c>
    </row>
    <row r="22" spans="2:12">
      <c r="B22" s="2">
        <v>2023</v>
      </c>
      <c r="C22" s="19">
        <v>0.25535665124659251</v>
      </c>
      <c r="D22" s="7">
        <v>0</v>
      </c>
      <c r="G22" s="2">
        <v>2024</v>
      </c>
      <c r="H22">
        <f>H21*(1+'input data'!$C$35)</f>
        <v>0.11778628873750001</v>
      </c>
      <c r="I22" s="18">
        <f>I21*(1+'input data'!$C$35)</f>
        <v>0.12535750993499994</v>
      </c>
      <c r="J22" s="18">
        <f>J21*(1+'input data'!$C$35)</f>
        <v>0.117421075167</v>
      </c>
      <c r="K22" s="18">
        <f>K21*(1+'input data'!$C$35)</f>
        <v>0.12021322222499999</v>
      </c>
      <c r="L22" s="18">
        <f>L21*(1+'input data'!$C$35)</f>
        <v>0.12021322222499999</v>
      </c>
    </row>
    <row r="23" spans="2:12">
      <c r="B23" s="2">
        <v>2024</v>
      </c>
      <c r="C23" s="19">
        <v>0.26374240419400624</v>
      </c>
      <c r="D23" s="7">
        <v>0</v>
      </c>
      <c r="G23" s="2">
        <v>2025</v>
      </c>
      <c r="H23" s="18">
        <f>H22*(1+'input data'!$C$35)</f>
        <v>0.11778628873750001</v>
      </c>
      <c r="I23" s="18">
        <f>I22*(1+'input data'!$C$35)</f>
        <v>0.12535750993499994</v>
      </c>
      <c r="J23" s="18">
        <f>J22*(1+'input data'!$C$35)</f>
        <v>0.117421075167</v>
      </c>
      <c r="K23" s="18">
        <f>K22*(1+'input data'!$C$35)</f>
        <v>0.12021322222499999</v>
      </c>
      <c r="L23" s="18">
        <f>L22*(1+'input data'!$C$35)</f>
        <v>0.12021322222499999</v>
      </c>
    </row>
    <row r="24" spans="2:12">
      <c r="B24" s="2">
        <v>2025</v>
      </c>
      <c r="C24" s="19">
        <v>0.28455236598631956</v>
      </c>
      <c r="D24" s="7">
        <v>0</v>
      </c>
      <c r="G24" s="2">
        <v>2026</v>
      </c>
      <c r="H24" s="18">
        <f>H23*(1+'input data'!$C$35)</f>
        <v>0.11778628873750001</v>
      </c>
      <c r="I24" s="18">
        <f>I23*(1+'input data'!$C$35)</f>
        <v>0.12535750993499994</v>
      </c>
      <c r="J24" s="18">
        <f>J23*(1+'input data'!$C$35)</f>
        <v>0.117421075167</v>
      </c>
      <c r="K24" s="18">
        <f>K23*(1+'input data'!$C$35)</f>
        <v>0.12021322222499999</v>
      </c>
      <c r="L24" s="18">
        <f>L23*(1+'input data'!$C$35)</f>
        <v>0.12021322222499999</v>
      </c>
    </row>
    <row r="25" spans="2:12">
      <c r="B25" s="2">
        <v>2026</v>
      </c>
      <c r="C25" s="19">
        <v>0.33545747171234558</v>
      </c>
      <c r="D25" s="7">
        <v>0</v>
      </c>
      <c r="G25" s="2">
        <v>2027</v>
      </c>
      <c r="H25" s="18">
        <f>H24*(1+'input data'!$C$35)</f>
        <v>0.11778628873750001</v>
      </c>
      <c r="I25" s="18">
        <f>I24*(1+'input data'!$C$35)</f>
        <v>0.12535750993499994</v>
      </c>
      <c r="J25" s="18">
        <f>J24*(1+'input data'!$C$35)</f>
        <v>0.117421075167</v>
      </c>
      <c r="K25" s="18">
        <f>K24*(1+'input data'!$C$35)</f>
        <v>0.12021322222499999</v>
      </c>
      <c r="L25" s="18">
        <f>L24*(1+'input data'!$C$35)</f>
        <v>0.12021322222499999</v>
      </c>
    </row>
    <row r="26" spans="2:12">
      <c r="B26" s="2">
        <v>2027</v>
      </c>
      <c r="C26" s="19">
        <v>0.33611032627399512</v>
      </c>
      <c r="D26" s="7">
        <v>0</v>
      </c>
      <c r="G26" s="2">
        <v>2028</v>
      </c>
      <c r="H26" s="18">
        <f>H25*(1+'input data'!$C$35)</f>
        <v>0.11778628873750001</v>
      </c>
      <c r="I26" s="18">
        <f>I25*(1+'input data'!$C$35)</f>
        <v>0.12535750993499994</v>
      </c>
      <c r="J26" s="18">
        <f>J25*(1+'input data'!$C$35)</f>
        <v>0.117421075167</v>
      </c>
      <c r="K26" s="18">
        <f>K25*(1+'input data'!$C$35)</f>
        <v>0.12021322222499999</v>
      </c>
      <c r="L26" s="18">
        <f>L25*(1+'input data'!$C$35)</f>
        <v>0.12021322222499999</v>
      </c>
    </row>
    <row r="27" spans="2:12">
      <c r="B27" s="2">
        <v>2028</v>
      </c>
      <c r="C27" s="19">
        <v>0.34550031155740601</v>
      </c>
      <c r="D27" s="7">
        <v>0</v>
      </c>
      <c r="G27" s="2">
        <v>2029</v>
      </c>
      <c r="H27" s="18">
        <f>H26*(1+'input data'!$C$35)</f>
        <v>0.11778628873750001</v>
      </c>
      <c r="I27" s="18">
        <f>I26*(1+'input data'!$C$35)</f>
        <v>0.12535750993499994</v>
      </c>
      <c r="J27" s="18">
        <f>J26*(1+'input data'!$C$35)</f>
        <v>0.117421075167</v>
      </c>
      <c r="K27" s="18">
        <f>K26*(1+'input data'!$C$35)</f>
        <v>0.12021322222499999</v>
      </c>
      <c r="L27" s="18">
        <f>L26*(1+'input data'!$C$35)</f>
        <v>0.12021322222499999</v>
      </c>
    </row>
    <row r="28" spans="2:12">
      <c r="B28" s="2">
        <v>2029</v>
      </c>
      <c r="C28" s="19">
        <v>0.37038648638359151</v>
      </c>
      <c r="D28" s="7">
        <v>0</v>
      </c>
      <c r="G28" s="2">
        <v>2030</v>
      </c>
      <c r="H28" s="18">
        <f>H27*(1+'input data'!$C$35)</f>
        <v>0.11778628873750001</v>
      </c>
      <c r="I28" s="18">
        <f>I27*(1+'input data'!$C$35)</f>
        <v>0.12535750993499994</v>
      </c>
      <c r="J28" s="18">
        <f>J27*(1+'input data'!$C$35)</f>
        <v>0.117421075167</v>
      </c>
      <c r="K28" s="18">
        <f>K27*(1+'input data'!$C$35)</f>
        <v>0.12021322222499999</v>
      </c>
      <c r="L28" s="18">
        <f>L27*(1+'input data'!$C$35)</f>
        <v>0.12021322222499999</v>
      </c>
    </row>
    <row r="29" spans="2:12">
      <c r="B29" s="2">
        <v>2030</v>
      </c>
      <c r="C29" s="19">
        <v>0.35996171690863626</v>
      </c>
      <c r="D29" s="7">
        <v>0</v>
      </c>
      <c r="G29" s="2">
        <v>2031</v>
      </c>
      <c r="H29" s="18">
        <f>H28*(1+'input data'!$C$35)</f>
        <v>0.11778628873750001</v>
      </c>
      <c r="I29" s="18">
        <f>I28*(1+'input data'!$C$35)</f>
        <v>0.12535750993499994</v>
      </c>
      <c r="J29" s="18">
        <f>J28*(1+'input data'!$C$35)</f>
        <v>0.117421075167</v>
      </c>
      <c r="K29" s="18">
        <f>K28*(1+'input data'!$C$35)</f>
        <v>0.12021322222499999</v>
      </c>
      <c r="L29" s="18">
        <f>L28*(1+'input data'!$C$35)</f>
        <v>0.12021322222499999</v>
      </c>
    </row>
    <row r="30" spans="2:12">
      <c r="B30" s="2">
        <v>2031</v>
      </c>
      <c r="C30" s="19">
        <v>0.38376328404112503</v>
      </c>
      <c r="D30" s="7">
        <v>0</v>
      </c>
      <c r="G30" s="2">
        <v>2032</v>
      </c>
      <c r="H30" s="18">
        <f>H29*(1+'input data'!$C$35)</f>
        <v>0.11778628873750001</v>
      </c>
      <c r="I30" s="18">
        <f>I29*(1+'input data'!$C$35)</f>
        <v>0.12535750993499994</v>
      </c>
      <c r="J30" s="18">
        <f>J29*(1+'input data'!$C$35)</f>
        <v>0.117421075167</v>
      </c>
      <c r="K30" s="18">
        <f>K29*(1+'input data'!$C$35)</f>
        <v>0.12021322222499999</v>
      </c>
      <c r="L30" s="18">
        <f>L29*(1+'input data'!$C$35)</f>
        <v>0.12021322222499999</v>
      </c>
    </row>
    <row r="31" spans="2:12">
      <c r="B31" s="2">
        <v>2032</v>
      </c>
      <c r="C31" s="19">
        <v>0.38882501558746618</v>
      </c>
      <c r="D31" s="7">
        <v>0</v>
      </c>
      <c r="G31" s="2">
        <v>2033</v>
      </c>
      <c r="H31" s="18">
        <f>H30*(1+'input data'!$C$35)</f>
        <v>0.11778628873750001</v>
      </c>
      <c r="I31" s="18">
        <f>I30*(1+'input data'!$C$35)</f>
        <v>0.12535750993499994</v>
      </c>
      <c r="J31" s="18">
        <f>J30*(1+'input data'!$C$35)</f>
        <v>0.117421075167</v>
      </c>
      <c r="K31" s="18">
        <f>K30*(1+'input data'!$C$35)</f>
        <v>0.12021322222499999</v>
      </c>
      <c r="L31" s="18">
        <f>L30*(1+'input data'!$C$35)</f>
        <v>0.12021322222499999</v>
      </c>
    </row>
    <row r="32" spans="2:12">
      <c r="B32" s="2">
        <v>2033</v>
      </c>
      <c r="C32" s="19">
        <v>0.38255394258906811</v>
      </c>
      <c r="D32" s="7">
        <v>0</v>
      </c>
      <c r="G32" s="2">
        <v>2034</v>
      </c>
      <c r="H32" s="18">
        <f>H31*(1+'input data'!$C$35)</f>
        <v>0.11778628873750001</v>
      </c>
      <c r="I32" s="18">
        <f>I31*(1+'input data'!$C$35)</f>
        <v>0.12535750993499994</v>
      </c>
      <c r="J32" s="18">
        <f>J31*(1+'input data'!$C$35)</f>
        <v>0.117421075167</v>
      </c>
      <c r="K32" s="18">
        <f>K31*(1+'input data'!$C$35)</f>
        <v>0.12021322222499999</v>
      </c>
      <c r="L32" s="18">
        <f>L31*(1+'input data'!$C$35)</f>
        <v>0.12021322222499999</v>
      </c>
    </row>
    <row r="33" spans="2:23" s="18" customFormat="1">
      <c r="B33" s="2">
        <v>2034</v>
      </c>
      <c r="C33" s="19">
        <v>0.37640703236989675</v>
      </c>
      <c r="D33" s="7">
        <v>0</v>
      </c>
      <c r="E33"/>
      <c r="F33"/>
      <c r="G33" s="2">
        <v>2035</v>
      </c>
      <c r="H33" s="18">
        <f>H32*(1+'input data'!$C$35)</f>
        <v>0.11778628873750001</v>
      </c>
      <c r="I33" s="18">
        <f>I32*(1+'input data'!$C$35)</f>
        <v>0.12535750993499994</v>
      </c>
      <c r="J33" s="18">
        <f>J32*(1+'input data'!$C$35)</f>
        <v>0.117421075167</v>
      </c>
      <c r="K33" s="18">
        <f>K32*(1+'input data'!$C$35)</f>
        <v>0.12021322222499999</v>
      </c>
      <c r="L33" s="18">
        <f>L32*(1+'input data'!$C$35)</f>
        <v>0.12021322222499999</v>
      </c>
    </row>
    <row r="34" spans="2:23">
      <c r="B34" s="2">
        <v>2035</v>
      </c>
      <c r="C34" s="19">
        <v>0.3773679418493498</v>
      </c>
      <c r="D34" s="7">
        <v>0</v>
      </c>
      <c r="G34" s="2">
        <v>2036</v>
      </c>
      <c r="H34" s="18">
        <f>H33*(1+'input data'!$C$35)</f>
        <v>0.11778628873750001</v>
      </c>
      <c r="I34" s="18">
        <f>I33*(1+'input data'!$C$35)</f>
        <v>0.12535750993499994</v>
      </c>
      <c r="J34" s="18">
        <f>J33*(1+'input data'!$C$35)</f>
        <v>0.117421075167</v>
      </c>
      <c r="K34" s="18">
        <f>K33*(1+'input data'!$C$35)</f>
        <v>0.12021322222499999</v>
      </c>
      <c r="L34" s="18">
        <f>L33*(1+'input data'!$C$35)</f>
        <v>0.12021322222499999</v>
      </c>
      <c r="M34" s="19"/>
      <c r="N34" s="19"/>
      <c r="O34" s="19"/>
      <c r="P34" s="19"/>
      <c r="Q34" s="19"/>
      <c r="R34" s="19"/>
      <c r="S34" s="19"/>
      <c r="T34" s="19"/>
      <c r="U34" s="19"/>
      <c r="V34" s="19"/>
      <c r="W34" s="19"/>
    </row>
    <row r="35" spans="2:23">
      <c r="B35" s="2">
        <v>2036</v>
      </c>
      <c r="C35" s="19">
        <v>0.37416735100552528</v>
      </c>
      <c r="D35" s="7">
        <v>0</v>
      </c>
      <c r="G35" s="2">
        <v>2037</v>
      </c>
      <c r="H35" s="18">
        <f>H34*(1+'input data'!$C$35)</f>
        <v>0.11778628873750001</v>
      </c>
      <c r="I35" s="18">
        <f>I34*(1+'input data'!$C$35)</f>
        <v>0.12535750993499994</v>
      </c>
      <c r="J35" s="18">
        <f>J34*(1+'input data'!$C$35)</f>
        <v>0.117421075167</v>
      </c>
      <c r="K35" s="18">
        <f>K34*(1+'input data'!$C$35)</f>
        <v>0.12021322222499999</v>
      </c>
      <c r="L35" s="18">
        <f>L34*(1+'input data'!$C$35)</f>
        <v>0.12021322222499999</v>
      </c>
    </row>
    <row r="36" spans="2:23">
      <c r="B36" s="2">
        <v>2037</v>
      </c>
      <c r="C36" s="19">
        <v>0.37891910938360274</v>
      </c>
      <c r="D36" s="7">
        <v>0</v>
      </c>
      <c r="G36" s="2">
        <v>2038</v>
      </c>
      <c r="H36" s="18">
        <f>H35*(1+'input data'!$C$35)</f>
        <v>0.11778628873750001</v>
      </c>
      <c r="I36" s="18">
        <f>I35*(1+'input data'!$C$35)</f>
        <v>0.12535750993499994</v>
      </c>
      <c r="J36" s="18">
        <f>J35*(1+'input data'!$C$35)</f>
        <v>0.117421075167</v>
      </c>
      <c r="K36" s="18">
        <f>K35*(1+'input data'!$C$35)</f>
        <v>0.12021322222499999</v>
      </c>
      <c r="L36" s="18">
        <f>L35*(1+'input data'!$C$35)</f>
        <v>0.12021322222499999</v>
      </c>
    </row>
    <row r="37" spans="2:23">
      <c r="B37" s="2">
        <v>2038</v>
      </c>
      <c r="C37" s="19">
        <v>0.38225849800004968</v>
      </c>
      <c r="D37" s="7">
        <v>0</v>
      </c>
      <c r="G37" s="2">
        <v>2039</v>
      </c>
      <c r="H37" s="18">
        <f>H36*(1+'input data'!$C$35)</f>
        <v>0.11778628873750001</v>
      </c>
      <c r="I37" s="18">
        <f>I36*(1+'input data'!$C$35)</f>
        <v>0.12535750993499994</v>
      </c>
      <c r="J37" s="18">
        <f>J36*(1+'input data'!$C$35)</f>
        <v>0.117421075167</v>
      </c>
      <c r="K37" s="18">
        <f>K36*(1+'input data'!$C$35)</f>
        <v>0.12021322222499999</v>
      </c>
      <c r="L37" s="18">
        <f>L36*(1+'input data'!$C$35)</f>
        <v>0.12021322222499999</v>
      </c>
    </row>
    <row r="38" spans="2:23">
      <c r="B38" s="2">
        <v>2039</v>
      </c>
      <c r="C38" s="19">
        <v>0.3801991912603207</v>
      </c>
      <c r="D38" s="7">
        <v>0</v>
      </c>
      <c r="G38" s="2">
        <v>2040</v>
      </c>
      <c r="H38" s="18">
        <f>H37*(1+'input data'!$C$35)</f>
        <v>0.11778628873750001</v>
      </c>
      <c r="I38" s="18">
        <f>I37*(1+'input data'!$C$35)</f>
        <v>0.12535750993499994</v>
      </c>
      <c r="J38" s="18">
        <f>J37*(1+'input data'!$C$35)</f>
        <v>0.117421075167</v>
      </c>
      <c r="K38" s="18">
        <f>K37*(1+'input data'!$C$35)</f>
        <v>0.12021322222499999</v>
      </c>
      <c r="L38" s="18">
        <f>L37*(1+'input data'!$C$35)</f>
        <v>0.12021322222499999</v>
      </c>
    </row>
    <row r="39" spans="2:23">
      <c r="B39" s="2">
        <v>2040</v>
      </c>
      <c r="C39" s="19">
        <v>0.37739421154376829</v>
      </c>
      <c r="D39" s="7">
        <v>0</v>
      </c>
      <c r="G39" s="2">
        <v>2041</v>
      </c>
      <c r="H39" s="18">
        <f>H38*(1+'input data'!$C$35)</f>
        <v>0.11778628873750001</v>
      </c>
      <c r="I39" s="18">
        <f>I38*(1+'input data'!$C$35)</f>
        <v>0.12535750993499994</v>
      </c>
      <c r="J39" s="18">
        <f>J38*(1+'input data'!$C$35)</f>
        <v>0.117421075167</v>
      </c>
      <c r="K39" s="18">
        <f>K38*(1+'input data'!$C$35)</f>
        <v>0.12021322222499999</v>
      </c>
      <c r="L39" s="18">
        <f>L38*(1+'input data'!$C$35)</f>
        <v>0.12021322222499999</v>
      </c>
    </row>
    <row r="40" spans="2:23">
      <c r="B40" s="2">
        <v>2041</v>
      </c>
      <c r="C40" s="19">
        <v>0.36937146415072969</v>
      </c>
      <c r="D40" s="7">
        <v>0</v>
      </c>
      <c r="G40" s="2">
        <v>2042</v>
      </c>
      <c r="H40" s="18">
        <f>H39*(1+'input data'!$C$35)</f>
        <v>0.11778628873750001</v>
      </c>
      <c r="I40" s="18">
        <f>I39*(1+'input data'!$C$35)</f>
        <v>0.12535750993499994</v>
      </c>
      <c r="J40" s="18">
        <f>J39*(1+'input data'!$C$35)</f>
        <v>0.117421075167</v>
      </c>
      <c r="K40" s="18">
        <f>K39*(1+'input data'!$C$35)</f>
        <v>0.12021322222499999</v>
      </c>
      <c r="L40" s="18">
        <f>L39*(1+'input data'!$C$35)</f>
        <v>0.12021322222499999</v>
      </c>
    </row>
    <row r="41" spans="2:23">
      <c r="B41" s="2">
        <v>2042</v>
      </c>
      <c r="C41" s="19">
        <v>0.35087820461648034</v>
      </c>
      <c r="D41" s="7">
        <v>0</v>
      </c>
    </row>
    <row r="46" spans="2:23">
      <c r="E46" s="19"/>
      <c r="F46" s="19"/>
      <c r="G46" s="19"/>
      <c r="H46" s="19"/>
      <c r="I46" s="19"/>
    </row>
  </sheetData>
  <mergeCells count="1">
    <mergeCell ref="B3:G3"/>
  </mergeCells>
  <hyperlinks>
    <hyperlink ref="D5" r:id="rId1"/>
    <hyperlink ref="C5" r:id="rId2"/>
  </hyperlinks>
  <pageMargins left="0.7" right="0.7" top="0.75" bottom="0.75" header="0.3" footer="0.3"/>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1:B21"/>
  <sheetViews>
    <sheetView workbookViewId="0">
      <selection activeCell="B11" sqref="B11"/>
    </sheetView>
  </sheetViews>
  <sheetFormatPr defaultRowHeight="14.5"/>
  <cols>
    <col min="1" max="1" width="8.7265625" style="34"/>
    <col min="2" max="2" width="51.6328125" style="34" customWidth="1"/>
    <col min="3" max="16384" width="8.7265625" style="34"/>
  </cols>
  <sheetData>
    <row r="1" spans="2:2" ht="26">
      <c r="B1" s="62" t="s">
        <v>193</v>
      </c>
    </row>
    <row r="3" spans="2:2" ht="26.5" customHeight="1">
      <c r="B3" s="34" t="s">
        <v>289</v>
      </c>
    </row>
    <row r="4" spans="2:2" ht="26.5" customHeight="1">
      <c r="B4" s="59" t="s">
        <v>292</v>
      </c>
    </row>
    <row r="5" spans="2:2" ht="26.5" customHeight="1">
      <c r="B5" s="34" t="s">
        <v>290</v>
      </c>
    </row>
    <row r="6" spans="2:2" ht="26.5" customHeight="1">
      <c r="B6" s="34" t="s">
        <v>291</v>
      </c>
    </row>
    <row r="7" spans="2:2" ht="26.5" customHeight="1">
      <c r="B7" s="34" t="s">
        <v>293</v>
      </c>
    </row>
    <row r="8" spans="2:2" ht="26.5" customHeight="1">
      <c r="B8" s="34" t="s">
        <v>294</v>
      </c>
    </row>
    <row r="9" spans="2:2" ht="26.5" customHeight="1">
      <c r="B9" s="34" t="s">
        <v>295</v>
      </c>
    </row>
    <row r="10" spans="2:2" ht="26.5" customHeight="1">
      <c r="B10" s="34" t="s">
        <v>296</v>
      </c>
    </row>
    <row r="13" spans="2:2">
      <c r="B13" s="60"/>
    </row>
    <row r="19" spans="2:2">
      <c r="B19" s="60"/>
    </row>
    <row r="21" spans="2:2">
      <c r="B21" s="61"/>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K127"/>
  <sheetViews>
    <sheetView workbookViewId="0">
      <selection activeCell="I1" sqref="I1"/>
    </sheetView>
  </sheetViews>
  <sheetFormatPr defaultColWidth="8.7265625" defaultRowHeight="14.5"/>
  <cols>
    <col min="1" max="16384" width="8.7265625" style="34"/>
  </cols>
  <sheetData>
    <row r="1" spans="1:2" ht="45.5" customHeight="1">
      <c r="B1" s="91" t="s">
        <v>286</v>
      </c>
    </row>
    <row r="3" spans="1:2" s="33" customFormat="1">
      <c r="A3" s="84" t="s">
        <v>136</v>
      </c>
    </row>
    <row r="22" spans="11:11">
      <c r="K22" s="34" t="s">
        <v>138</v>
      </c>
    </row>
    <row r="26" spans="11:11">
      <c r="K26" s="34" t="s">
        <v>139</v>
      </c>
    </row>
    <row r="35" spans="1:1" s="33" customFormat="1">
      <c r="A35" s="33" t="s">
        <v>140</v>
      </c>
    </row>
    <row r="51" spans="1:1" s="33" customFormat="1">
      <c r="A51" s="33" t="s">
        <v>141</v>
      </c>
    </row>
    <row r="77" spans="1:1" s="33" customFormat="1">
      <c r="A77" s="33" t="s">
        <v>142</v>
      </c>
    </row>
    <row r="127" spans="1:1">
      <c r="A127" s="34" t="s">
        <v>137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5"/>
  <sheetViews>
    <sheetView topLeftCell="A17" zoomScale="103" workbookViewId="0">
      <selection activeCell="A90" sqref="A90"/>
    </sheetView>
  </sheetViews>
  <sheetFormatPr defaultRowHeight="14.5"/>
  <cols>
    <col min="1" max="1" width="101.54296875" style="18" customWidth="1"/>
    <col min="2" max="2" width="8.7265625" style="18"/>
    <col min="3" max="3" width="25.81640625" customWidth="1"/>
    <col min="4" max="4" width="14.453125" customWidth="1"/>
    <col min="5" max="5" width="16.90625" customWidth="1"/>
    <col min="6" max="7" width="11.08984375" bestFit="1" customWidth="1"/>
    <col min="8" max="8" width="10.1796875" bestFit="1" customWidth="1"/>
    <col min="9" max="9" width="11.08984375" bestFit="1" customWidth="1"/>
  </cols>
  <sheetData>
    <row r="1" spans="3:7" s="18" customFormat="1"/>
    <row r="2" spans="3:7" s="18" customFormat="1">
      <c r="C2" s="18" t="s">
        <v>279</v>
      </c>
    </row>
    <row r="3" spans="3:7" s="18" customFormat="1">
      <c r="C3" s="18" t="s">
        <v>277</v>
      </c>
    </row>
    <row r="5" spans="3:7">
      <c r="C5" t="s">
        <v>173</v>
      </c>
    </row>
    <row r="7" spans="3:7">
      <c r="D7" t="s">
        <v>169</v>
      </c>
      <c r="E7" t="s">
        <v>171</v>
      </c>
      <c r="F7" t="s">
        <v>170</v>
      </c>
      <c r="G7" t="s">
        <v>172</v>
      </c>
    </row>
    <row r="8" spans="3:7">
      <c r="C8" s="39" t="s">
        <v>166</v>
      </c>
      <c r="D8" s="40">
        <f>outputs!G9</f>
        <v>58.522770083102493</v>
      </c>
      <c r="E8" s="40">
        <f>outputs!H9</f>
        <v>38.866847912265143</v>
      </c>
      <c r="F8" s="16">
        <f>outputs!G15</f>
        <v>58.522770083102493</v>
      </c>
      <c r="G8" s="16">
        <f>outputs!H15</f>
        <v>0</v>
      </c>
    </row>
    <row r="9" spans="3:7">
      <c r="C9" s="39" t="s">
        <v>167</v>
      </c>
      <c r="D9" s="40">
        <f>outputs!G10</f>
        <v>8.8893312059831402</v>
      </c>
      <c r="E9" s="40">
        <f>outputs!H10</f>
        <v>7.2615650211485319</v>
      </c>
      <c r="F9" s="16">
        <f>outputs!G16</f>
        <v>0</v>
      </c>
      <c r="G9" s="16">
        <f>outputs!H16</f>
        <v>0</v>
      </c>
    </row>
    <row r="10" spans="3:7">
      <c r="C10" s="39" t="s">
        <v>168</v>
      </c>
      <c r="D10" s="40">
        <f>outputs!G11</f>
        <v>11.901963864886095</v>
      </c>
      <c r="E10" s="40">
        <f>outputs!H11</f>
        <v>4.9243960835867213</v>
      </c>
      <c r="F10" s="16">
        <f>outputs!G17</f>
        <v>11.901963864886095</v>
      </c>
      <c r="G10" s="16">
        <f>outputs!H17</f>
        <v>0</v>
      </c>
    </row>
    <row r="11" spans="3:7">
      <c r="C11" s="41"/>
      <c r="D11" s="40"/>
      <c r="E11" s="40"/>
      <c r="F11" s="16"/>
      <c r="G11" s="16"/>
    </row>
    <row r="15" spans="3:7">
      <c r="C15" t="s">
        <v>174</v>
      </c>
    </row>
    <row r="17" spans="3:5">
      <c r="C17" s="39"/>
      <c r="D17" t="s">
        <v>267</v>
      </c>
      <c r="E17" t="s">
        <v>268</v>
      </c>
    </row>
    <row r="18" spans="3:5">
      <c r="C18" s="39" t="s">
        <v>56</v>
      </c>
      <c r="D18" s="8">
        <f>outputs!C8</f>
        <v>12000</v>
      </c>
      <c r="E18" s="8">
        <f>outputs!D9</f>
        <v>19750</v>
      </c>
    </row>
    <row r="19" spans="3:5">
      <c r="C19" s="39" t="s">
        <v>61</v>
      </c>
      <c r="D19" s="8">
        <f>outputs!C10</f>
        <v>23753.111431306195</v>
      </c>
      <c r="E19" s="8">
        <f>outputs!D10</f>
        <v>13839.361694421299</v>
      </c>
    </row>
    <row r="20" spans="3:5">
      <c r="C20" s="39" t="s">
        <v>62</v>
      </c>
      <c r="D20" s="8">
        <f>outputs!C11</f>
        <v>3165.2340333542952</v>
      </c>
      <c r="E20" s="8">
        <f>outputs!D11</f>
        <v>2585.6335204254992</v>
      </c>
    </row>
    <row r="21" spans="3:5" ht="29">
      <c r="C21" s="39" t="s">
        <v>113</v>
      </c>
      <c r="D21" s="8">
        <f>outputs!C12</f>
        <v>4830.7466227687455</v>
      </c>
      <c r="E21" s="8">
        <f>outputs!D12</f>
        <v>1753.4351816022163</v>
      </c>
    </row>
    <row r="22" spans="3:5" ht="29">
      <c r="C22" s="39" t="s">
        <v>105</v>
      </c>
      <c r="D22" s="8">
        <f>outputs!C13</f>
        <v>4499.2079999999996</v>
      </c>
      <c r="E22" s="8">
        <f>outputs!D13</f>
        <v>0</v>
      </c>
    </row>
    <row r="23" spans="3:5">
      <c r="C23" s="39" t="s">
        <v>93</v>
      </c>
      <c r="D23" s="37">
        <f>SUM(D19:D22)</f>
        <v>36248.300087429234</v>
      </c>
      <c r="E23" s="37">
        <f>SUM(E19:E22)</f>
        <v>18178.430396449017</v>
      </c>
    </row>
    <row r="24" spans="3:5">
      <c r="C24" s="39" t="s">
        <v>63</v>
      </c>
      <c r="D24" s="37">
        <f>D23+D18</f>
        <v>48248.300087429234</v>
      </c>
      <c r="E24" s="37">
        <f>E23+E18</f>
        <v>37928.430396449017</v>
      </c>
    </row>
    <row r="25" spans="3:5">
      <c r="C25" s="42" t="s">
        <v>65</v>
      </c>
      <c r="E25" s="37"/>
    </row>
    <row r="26" spans="3:5" ht="29">
      <c r="C26" s="42" t="s">
        <v>91</v>
      </c>
    </row>
    <row r="33" spans="3:9">
      <c r="C33" t="s">
        <v>176</v>
      </c>
    </row>
    <row r="34" spans="3:9">
      <c r="C34" t="s">
        <v>175</v>
      </c>
    </row>
    <row r="35" spans="3:9" s="18" customFormat="1"/>
    <row r="36" spans="3:9">
      <c r="D36" s="18" t="s">
        <v>267</v>
      </c>
      <c r="E36" s="18" t="s">
        <v>270</v>
      </c>
      <c r="G36" s="18"/>
      <c r="H36" s="18"/>
      <c r="I36" s="18"/>
    </row>
    <row r="37" spans="3:9">
      <c r="C37" t="s">
        <v>273</v>
      </c>
      <c r="D37" s="44">
        <f>'input data'!C5</f>
        <v>5000</v>
      </c>
      <c r="E37" s="44">
        <f>'input data'!C17-5000</f>
        <v>14000</v>
      </c>
      <c r="F37" s="44"/>
      <c r="G37" s="44"/>
      <c r="H37" s="44"/>
      <c r="I37" s="44"/>
    </row>
    <row r="38" spans="3:9">
      <c r="C38" t="s">
        <v>271</v>
      </c>
      <c r="D38" s="44"/>
      <c r="E38" s="44">
        <f>'input data'!C18</f>
        <v>2000</v>
      </c>
      <c r="F38" s="44"/>
      <c r="G38" s="44"/>
      <c r="H38" s="45"/>
      <c r="I38" s="44"/>
    </row>
    <row r="39" spans="3:9">
      <c r="C39" t="s">
        <v>274</v>
      </c>
      <c r="D39" s="44">
        <f>'input data'!C8</f>
        <v>5000</v>
      </c>
      <c r="E39" s="44"/>
      <c r="F39" s="44"/>
      <c r="G39" s="44"/>
      <c r="H39" s="44"/>
      <c r="I39" s="44"/>
    </row>
    <row r="40" spans="3:9">
      <c r="C40" t="s">
        <v>272</v>
      </c>
      <c r="D40" s="44">
        <f>'input data'!C12</f>
        <v>2000</v>
      </c>
      <c r="E40" s="44">
        <f>'input data'!C23</f>
        <v>3750</v>
      </c>
      <c r="F40" s="44"/>
      <c r="G40" s="44"/>
      <c r="H40" s="45"/>
      <c r="I40" s="44"/>
    </row>
    <row r="43" spans="3:9">
      <c r="C43" t="s">
        <v>194</v>
      </c>
    </row>
    <row r="44" spans="3:9">
      <c r="C44" t="s">
        <v>122</v>
      </c>
    </row>
    <row r="45" spans="3:9">
      <c r="C45">
        <v>2023</v>
      </c>
      <c r="D45" s="9">
        <v>16554</v>
      </c>
    </row>
    <row r="46" spans="3:9">
      <c r="C46" s="18">
        <v>2024</v>
      </c>
      <c r="D46" s="9">
        <v>17623</v>
      </c>
    </row>
    <row r="47" spans="3:9">
      <c r="C47" s="18">
        <v>2025</v>
      </c>
      <c r="D47" s="45">
        <v>18608.685418795903</v>
      </c>
    </row>
    <row r="48" spans="3:9">
      <c r="C48" s="18">
        <v>2026</v>
      </c>
      <c r="D48" s="9">
        <v>19510</v>
      </c>
    </row>
    <row r="49" spans="3:4">
      <c r="C49" s="18">
        <v>2027</v>
      </c>
      <c r="D49" s="9">
        <v>20328</v>
      </c>
    </row>
    <row r="50" spans="3:4">
      <c r="C50" s="18"/>
    </row>
    <row r="68" spans="3:11">
      <c r="C68" s="18"/>
      <c r="D68" s="18" t="s">
        <v>255</v>
      </c>
      <c r="E68" t="s">
        <v>266</v>
      </c>
      <c r="F68" s="18" t="s">
        <v>256</v>
      </c>
      <c r="G68" s="18" t="s">
        <v>276</v>
      </c>
      <c r="H68" s="18" t="s">
        <v>253</v>
      </c>
      <c r="I68" s="18" t="s">
        <v>254</v>
      </c>
      <c r="J68" s="18" t="s">
        <v>269</v>
      </c>
      <c r="K68" s="18" t="s">
        <v>257</v>
      </c>
    </row>
    <row r="69" spans="3:11">
      <c r="C69" s="18"/>
      <c r="D69" s="52">
        <v>20014</v>
      </c>
      <c r="E69" s="9">
        <v>12007</v>
      </c>
      <c r="F69" s="10">
        <v>12007</v>
      </c>
      <c r="G69" s="10">
        <v>4817</v>
      </c>
      <c r="H69" s="52">
        <v>7554</v>
      </c>
      <c r="I69" s="51">
        <v>4493</v>
      </c>
      <c r="J69" s="51">
        <v>14060</v>
      </c>
      <c r="K69" s="44">
        <v>10320</v>
      </c>
    </row>
    <row r="70" spans="3:11">
      <c r="D70" t="s">
        <v>258</v>
      </c>
      <c r="F70" s="18" t="s">
        <v>261</v>
      </c>
      <c r="H70" t="s">
        <v>259</v>
      </c>
      <c r="I70" s="53" t="s">
        <v>260</v>
      </c>
      <c r="J70" t="s">
        <v>262</v>
      </c>
      <c r="K70" t="s">
        <v>263</v>
      </c>
    </row>
    <row r="72" spans="3:11">
      <c r="C72" t="s">
        <v>209</v>
      </c>
    </row>
    <row r="74" spans="3:11">
      <c r="C74" s="18" t="s">
        <v>26</v>
      </c>
      <c r="D74" s="44">
        <v>10320</v>
      </c>
    </row>
    <row r="75" spans="3:11">
      <c r="C75" s="18" t="s">
        <v>110</v>
      </c>
      <c r="D75" s="43">
        <v>9114</v>
      </c>
    </row>
    <row r="76" spans="3:11">
      <c r="C76" s="18" t="s">
        <v>111</v>
      </c>
      <c r="D76" s="35">
        <v>11952</v>
      </c>
    </row>
    <row r="77" spans="3:11">
      <c r="C77" s="18" t="s">
        <v>112</v>
      </c>
      <c r="D77" s="43">
        <v>11505</v>
      </c>
    </row>
    <row r="91" spans="3:3">
      <c r="C91" s="50" t="s">
        <v>248</v>
      </c>
    </row>
    <row r="92" spans="3:3">
      <c r="C92" s="50" t="s">
        <v>280</v>
      </c>
    </row>
    <row r="93" spans="3:3">
      <c r="C93" s="50" t="s">
        <v>249</v>
      </c>
    </row>
    <row r="94" spans="3:3">
      <c r="C94" s="50" t="s">
        <v>250</v>
      </c>
    </row>
    <row r="95" spans="3:3">
      <c r="C95" s="50" t="s">
        <v>251</v>
      </c>
    </row>
  </sheetData>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U30"/>
  <sheetViews>
    <sheetView topLeftCell="A18" workbookViewId="0">
      <selection activeCell="O31" sqref="O31"/>
    </sheetView>
  </sheetViews>
  <sheetFormatPr defaultRowHeight="14.5"/>
  <cols>
    <col min="2" max="3" width="8.7265625" style="18"/>
    <col min="5" max="5" width="8.7265625" style="18"/>
    <col min="14" max="14" width="9.453125" bestFit="1" customWidth="1"/>
    <col min="16" max="16" width="8.7265625" style="18"/>
  </cols>
  <sheetData>
    <row r="4" spans="1:21">
      <c r="A4" t="s">
        <v>127</v>
      </c>
      <c r="B4" t="str">
        <f>'input data'!C42</f>
        <v>Toronto</v>
      </c>
    </row>
    <row r="5" spans="1:21" s="18" customFormat="1">
      <c r="A5" s="36" t="s">
        <v>143</v>
      </c>
      <c r="B5" s="36"/>
      <c r="C5" s="36"/>
      <c r="D5" s="36"/>
      <c r="E5" s="55"/>
      <c r="L5" s="36" t="s">
        <v>144</v>
      </c>
      <c r="M5" s="36"/>
      <c r="N5" s="36"/>
      <c r="O5" s="36"/>
      <c r="P5" s="55"/>
    </row>
    <row r="6" spans="1:21">
      <c r="A6" t="s">
        <v>128</v>
      </c>
      <c r="B6">
        <f>outputs!D9-outputs!C9</f>
        <v>7750</v>
      </c>
      <c r="E6" s="18">
        <f>COUNTIF(E9:E29, "&lt;0") +1</f>
        <v>8</v>
      </c>
      <c r="F6">
        <f>COUNTIF(F10:F29, "&lt;0") +1</f>
        <v>8</v>
      </c>
      <c r="G6" s="18">
        <f>COUNTIF(G10:G29, "&lt;0") +1</f>
        <v>7</v>
      </c>
      <c r="H6" s="18">
        <f>COUNTIF(H10:H29, "&lt;0") +1</f>
        <v>7</v>
      </c>
      <c r="I6" s="18">
        <f>COUNTIF(I10:I29, "&lt;0") +1</f>
        <v>7</v>
      </c>
      <c r="J6" s="18">
        <f>COUNTIF(J10:J29, "&lt;0") +1</f>
        <v>6</v>
      </c>
      <c r="L6" s="18" t="s">
        <v>128</v>
      </c>
      <c r="M6" s="18">
        <f>outputs!D8-outputs!C8</f>
        <v>12750</v>
      </c>
      <c r="N6" s="18"/>
      <c r="O6" s="18"/>
      <c r="P6" s="18">
        <f>COUNTIF(P9:P29, "&lt;0") +1</f>
        <v>12</v>
      </c>
      <c r="Q6" s="18">
        <f>COUNTIF(Q10:Q29, "&lt;0") +1</f>
        <v>11</v>
      </c>
      <c r="R6" s="18">
        <f>COUNTIF(R10:R29, "&lt;0") +1</f>
        <v>11</v>
      </c>
      <c r="S6" s="18">
        <f>COUNTIF(S10:S29, "&lt;0") +1</f>
        <v>10</v>
      </c>
      <c r="T6" s="18">
        <f>COUNTIF(T10:T29, "&lt;0") +1</f>
        <v>10</v>
      </c>
      <c r="U6" s="18">
        <f>COUNTIF(U10:U29, "&lt;0") +1</f>
        <v>10</v>
      </c>
    </row>
    <row r="7" spans="1:21">
      <c r="A7" t="s">
        <v>131</v>
      </c>
      <c r="E7" s="18">
        <v>2022</v>
      </c>
      <c r="F7">
        <v>2023</v>
      </c>
      <c r="G7">
        <v>2024</v>
      </c>
      <c r="H7">
        <v>2025</v>
      </c>
      <c r="I7">
        <v>2026</v>
      </c>
      <c r="J7">
        <v>2027</v>
      </c>
      <c r="L7" s="18" t="s">
        <v>131</v>
      </c>
      <c r="M7" s="18"/>
      <c r="N7" s="18"/>
      <c r="O7" s="18"/>
      <c r="P7" s="18">
        <v>2022</v>
      </c>
      <c r="Q7" s="18">
        <v>2023</v>
      </c>
      <c r="R7" s="18">
        <v>2024</v>
      </c>
      <c r="S7" s="18">
        <v>2025</v>
      </c>
      <c r="T7" s="18">
        <v>2026</v>
      </c>
      <c r="U7" s="18">
        <v>2027</v>
      </c>
    </row>
    <row r="8" spans="1:21">
      <c r="B8" s="18" t="s">
        <v>132</v>
      </c>
      <c r="C8" s="18" t="s">
        <v>133</v>
      </c>
      <c r="D8" t="s">
        <v>129</v>
      </c>
      <c r="F8" t="s">
        <v>130</v>
      </c>
      <c r="G8" s="18" t="s">
        <v>130</v>
      </c>
      <c r="H8" s="18" t="s">
        <v>130</v>
      </c>
      <c r="I8" s="18" t="s">
        <v>130</v>
      </c>
      <c r="J8" s="18" t="s">
        <v>130</v>
      </c>
      <c r="L8" s="18"/>
      <c r="M8" s="18" t="s">
        <v>132</v>
      </c>
      <c r="N8" s="18" t="s">
        <v>133</v>
      </c>
      <c r="O8" s="18" t="s">
        <v>129</v>
      </c>
      <c r="Q8" s="18" t="s">
        <v>130</v>
      </c>
      <c r="R8" s="18" t="s">
        <v>130</v>
      </c>
      <c r="S8" s="18" t="s">
        <v>130</v>
      </c>
      <c r="T8" s="18" t="s">
        <v>130</v>
      </c>
      <c r="U8" s="18" t="s">
        <v>130</v>
      </c>
    </row>
    <row r="9" spans="1:21" s="18" customFormat="1">
      <c r="A9" s="18">
        <v>2022</v>
      </c>
      <c r="B9" s="18">
        <f>HLOOKUP('input data'!$C$42, 'gas rates'!$Q$25:$U$46, 2,0) +'input data'!$C$29/'input data'!$C$38/'input data'!$C$6*(HLOOKUP('input data'!$C$42,'gas rates'!$AC$25:$AG$46,2,0))+'input data'!$C$30/'input data'!$C$37/'input data'!$C$10*(HLOOKUP('input data'!$C$42,'electricity rates'!$H$19:$L$40,2,0))+'input data'!$C$31/'input data'!$C$38/'input data'!$C$13*(HLOOKUP('input data'!$C$42,'gas rates'!$AC$25:$AG$46, 2,0))</f>
        <v>1966.6695438758611</v>
      </c>
      <c r="C9" s="32">
        <f>+'input data'!$C$29/'input data'!$C$37/'input data'!$C$19*(HLOOKUP('input data'!$C$42,'electricity rates'!$H$19:$L$40, 2,0))+'input data'!$C$30/'input data'!$C$37/'input data'!$C$21*(HLOOKUP('input data'!$C$42, 'electricity rates'!$H$19:$L$40, 2,0))+(('input data'!$C$31/'input data'!$C$37/'input data'!$C$24)+0.5*('input data'!$C$31/'input data'!$C$37/'input data'!$C$19-'input data'!$C$31/'input data'!$C$37/'input data'!$C$21))*(HLOOKUP('input data'!$C$42, 'electricity rates'!$H$19:$L$40, 2,0))</f>
        <v>1211.8953597632672</v>
      </c>
      <c r="D9" s="18">
        <f>B9-C9</f>
        <v>754.77418411259396</v>
      </c>
      <c r="E9" s="18">
        <f>D9-B6</f>
        <v>-6995.2258158874065</v>
      </c>
      <c r="L9" s="18">
        <v>2022</v>
      </c>
      <c r="M9" s="18">
        <f>B9</f>
        <v>1966.6695438758611</v>
      </c>
      <c r="N9" s="32">
        <f>C9</f>
        <v>1211.8953597632672</v>
      </c>
      <c r="O9" s="18">
        <f>M9-N9</f>
        <v>754.77418411259396</v>
      </c>
      <c r="P9" s="18">
        <f>O9-M6</f>
        <v>-11995.225815887406</v>
      </c>
    </row>
    <row r="10" spans="1:21">
      <c r="A10">
        <v>2023</v>
      </c>
      <c r="B10" s="18">
        <f>HLOOKUP('input data'!$C$42, 'gas rates'!$Q$25:$U$46, 3,0) +'input data'!$C$29/'input data'!$C$38/'input data'!$C$6*(HLOOKUP('input data'!$C$42,'gas rates'!$AC$25:$AG$46,3,0))+'input data'!$C$30/'input data'!$C$37/'input data'!$C$10*(HLOOKUP('input data'!$C$42,'electricity rates'!$H$19:$L$40,3,0))+'input data'!$C$31/'input data'!$C$38/'input data'!$C$13*(HLOOKUP('input data'!$C$42,'gas rates'!$AC$25:$AG$46, 3,0))</f>
        <v>2047.0146850578694</v>
      </c>
      <c r="C10" s="32">
        <f>+'input data'!$C$29/'input data'!$C$37/'input data'!$C$19*(HLOOKUP('input data'!$C$42,'electricity rates'!$H$19:$L$40, 3,0))+'input data'!$C$30/'input data'!$C$37/'input data'!$C$21*(HLOOKUP('input data'!$C$42, 'electricity rates'!$H$19:$L$40, 3,0))+(('input data'!$C$31/'input data'!$C$37/'input data'!$C$24)+0.5*('input data'!$C$31/'input data'!$C$37/'input data'!$C$19-'input data'!$C$31/'input data'!$C$37/'input data'!$C$21))*(HLOOKUP('input data'!$C$42, 'electricity rates'!$H$19:$L$40, 3,0))</f>
        <v>1211.8953597632672</v>
      </c>
      <c r="D10">
        <f>B10-C10</f>
        <v>835.11932529460228</v>
      </c>
      <c r="E10" s="18">
        <f t="shared" ref="E10:E23" si="0">E9+D10</f>
        <v>-6160.1064905928042</v>
      </c>
      <c r="F10">
        <f>-B6+D10</f>
        <v>-6914.8806747053977</v>
      </c>
      <c r="L10" s="18">
        <v>2023</v>
      </c>
      <c r="M10" s="18">
        <f t="shared" ref="M10:M29" si="1">B10</f>
        <v>2047.0146850578694</v>
      </c>
      <c r="N10" s="32">
        <f t="shared" ref="N10:N29" si="2">C10</f>
        <v>1211.8953597632672</v>
      </c>
      <c r="O10" s="18">
        <f>M10-N10</f>
        <v>835.11932529460228</v>
      </c>
      <c r="P10" s="18">
        <f>P9+O10</f>
        <v>-11160.106490592803</v>
      </c>
      <c r="Q10" s="18">
        <f>-M6+O10</f>
        <v>-11914.880674705397</v>
      </c>
      <c r="R10" s="18"/>
      <c r="S10" s="18"/>
      <c r="T10" s="18"/>
      <c r="U10" s="18"/>
    </row>
    <row r="11" spans="1:21">
      <c r="A11" s="18">
        <v>2024</v>
      </c>
      <c r="B11" s="18">
        <f>HLOOKUP('input data'!$C$42, 'gas rates'!$Q$25:$U$46, 4,0) +'input data'!$C$29/'input data'!$C$38/'input data'!$C$6*(HLOOKUP('input data'!$C$42,'gas rates'!$AC$25:$AG$46,4,0))+'input data'!$C$30/'input data'!$C$37/'input data'!$C$10*(HLOOKUP('input data'!$C$42,'electricity rates'!$H$19:$L$40,4,0))+'input data'!$C$31/'input data'!$C$38/'input data'!$C$13*(HLOOKUP('input data'!$C$42,'gas rates'!$AC$25:$AG$46, 4,0))</f>
        <v>2127.3814418280353</v>
      </c>
      <c r="C11" s="32">
        <f>+'input data'!$C$29/'input data'!$C$37/'input data'!$C$19*(HLOOKUP('input data'!$C$42,'electricity rates'!$H$19:$L$40, 4,0))+'input data'!$C$30/'input data'!$C$37/'input data'!$C$21*(HLOOKUP('input data'!$C$42, 'electricity rates'!$H$19:$L$40, 4,0))+(('input data'!$C$31/'input data'!$C$37/'input data'!$C$24)+0.5*('input data'!$C$31/'input data'!$C$37/'input data'!$C$19-'input data'!$C$31/'input data'!$C$37/'input data'!$C$21))*(HLOOKUP('input data'!$C$42, 'electricity rates'!$H$19:$L$40, 4,0))</f>
        <v>1211.8953597632672</v>
      </c>
      <c r="D11" s="18">
        <f t="shared" ref="D11:D29" si="3">B11-C11</f>
        <v>915.4860820647682</v>
      </c>
      <c r="E11" s="18">
        <f t="shared" si="0"/>
        <v>-5244.620408528036</v>
      </c>
      <c r="F11">
        <f t="shared" ref="F11:F24" si="4">F10+D11</f>
        <v>-5999.3945926406295</v>
      </c>
      <c r="G11">
        <f>-B6+D11</f>
        <v>-6834.5139179352318</v>
      </c>
      <c r="L11" s="18">
        <v>2024</v>
      </c>
      <c r="M11" s="18">
        <f t="shared" si="1"/>
        <v>2127.3814418280353</v>
      </c>
      <c r="N11" s="32">
        <f t="shared" si="2"/>
        <v>1211.8953597632672</v>
      </c>
      <c r="O11" s="18">
        <f t="shared" ref="O11:O29" si="5">M11-N11</f>
        <v>915.4860820647682</v>
      </c>
      <c r="P11" s="18">
        <f t="shared" ref="P11:P23" si="6">P10+O11</f>
        <v>-10244.620408528035</v>
      </c>
      <c r="Q11" s="18">
        <f>Q10+O11</f>
        <v>-10999.394592640629</v>
      </c>
      <c r="R11" s="18">
        <f>-M6+O11</f>
        <v>-11834.513917935232</v>
      </c>
      <c r="S11" s="18"/>
      <c r="T11" s="18"/>
      <c r="U11" s="18"/>
    </row>
    <row r="12" spans="1:21">
      <c r="A12" s="18">
        <v>2025</v>
      </c>
      <c r="B12" s="18">
        <f>HLOOKUP('input data'!$C$42, 'gas rates'!$Q$25:$U$46, 5,0) +'input data'!$C$29/'input data'!$C$38/'input data'!$C$6*(HLOOKUP('input data'!$C$42,'gas rates'!$AC$25:$AG$46,5,0))+'input data'!$C$30/'input data'!$C$37/'input data'!$C$10*(HLOOKUP('input data'!$C$42,'electricity rates'!$H$19:$L$40,5,0))+'input data'!$C$31/'input data'!$C$38/'input data'!$C$13*(HLOOKUP('input data'!$C$42,'gas rates'!$AC$25:$AG$46, 5,0))</f>
        <v>2207.7481985982008</v>
      </c>
      <c r="C12" s="32">
        <f>+'input data'!$C$29/'input data'!$C$37/'input data'!$C$19*(HLOOKUP('input data'!$C$42,'electricity rates'!$H$19:$L$40, 5,0))+'input data'!$C$30/'input data'!$C$37/'input data'!$C$21*(HLOOKUP('input data'!$C$42, 'electricity rates'!$H$19:$L$40, 5,0))+(('input data'!$C$31/'input data'!$C$37/'input data'!$C$24)+0.5*('input data'!$C$31/'input data'!$C$37/'input data'!$C$19-'input data'!$C$31/'input data'!$C$37/'input data'!$C$21))*(HLOOKUP('input data'!$C$42, 'electricity rates'!$H$19:$L$40, 5,0))</f>
        <v>1211.8953597632672</v>
      </c>
      <c r="D12" s="18">
        <f t="shared" si="3"/>
        <v>995.85283883493366</v>
      </c>
      <c r="E12" s="18">
        <f t="shared" si="0"/>
        <v>-4248.7675696931019</v>
      </c>
      <c r="F12" s="18">
        <f t="shared" si="4"/>
        <v>-5003.5417538056954</v>
      </c>
      <c r="G12">
        <f t="shared" ref="G12:G25" si="7">G11+D12</f>
        <v>-5838.6610791002986</v>
      </c>
      <c r="H12" s="18">
        <f>-B6+D12</f>
        <v>-6754.1471611650668</v>
      </c>
      <c r="L12" s="18">
        <v>2025</v>
      </c>
      <c r="M12" s="18">
        <f t="shared" si="1"/>
        <v>2207.7481985982008</v>
      </c>
      <c r="N12" s="32">
        <f t="shared" si="2"/>
        <v>1211.8953597632672</v>
      </c>
      <c r="O12" s="18">
        <f t="shared" si="5"/>
        <v>995.85283883493366</v>
      </c>
      <c r="P12" s="18">
        <f t="shared" si="6"/>
        <v>-9248.7675696931019</v>
      </c>
      <c r="Q12" s="18">
        <f t="shared" ref="Q12:Q24" si="8">Q11+O12</f>
        <v>-10003.541753805695</v>
      </c>
      <c r="R12" s="18">
        <f>R11+O12</f>
        <v>-10838.661079100299</v>
      </c>
      <c r="S12" s="18">
        <f>-M6+O12</f>
        <v>-11754.147161165067</v>
      </c>
      <c r="T12" s="18"/>
      <c r="U12" s="18"/>
    </row>
    <row r="13" spans="1:21">
      <c r="A13" s="18">
        <v>2026</v>
      </c>
      <c r="B13" s="18">
        <f>HLOOKUP('input data'!$C$42, 'gas rates'!$Q$25:$U$46, 6,0) +'input data'!$C$29/'input data'!$C$38/'input data'!$C$6*(HLOOKUP('input data'!$C$42,'gas rates'!$AC$25:$AG$46,6,0))+'input data'!$C$30/'input data'!$C$37/'input data'!$C$10*(HLOOKUP('input data'!$C$42,'electricity rates'!$H$19:$L$40,6,0))+'input data'!$C$31/'input data'!$C$38/'input data'!$C$13*(HLOOKUP('input data'!$C$42,'gas rates'!$AC$25:$AG$46, 6,0))</f>
        <v>2288.1149553683667</v>
      </c>
      <c r="C13" s="32">
        <f>+'input data'!$C$29/'input data'!$C$37/'input data'!$C$19*(HLOOKUP('input data'!$C$42,'electricity rates'!$H$19:$L$40, 6,0))+'input data'!$C$30/'input data'!$C$37/'input data'!$C$21*(HLOOKUP('input data'!$C$42, 'electricity rates'!$H$19:$L$40, 6,0))+(('input data'!$C$31/'input data'!$C$37/'input data'!$C$24)+0.5*('input data'!$C$31/'input data'!$C$37/'input data'!$C$19-'input data'!$C$31/'input data'!$C$37/'input data'!$C$21))*(HLOOKUP('input data'!$C$42, 'electricity rates'!$H$19:$L$40, 6,0))</f>
        <v>1211.8953597632672</v>
      </c>
      <c r="D13" s="18">
        <f t="shared" si="3"/>
        <v>1076.2195956050996</v>
      </c>
      <c r="E13" s="18">
        <f t="shared" si="0"/>
        <v>-3172.5479740880023</v>
      </c>
      <c r="F13" s="18">
        <f t="shared" si="4"/>
        <v>-3927.3221582005958</v>
      </c>
      <c r="G13" s="18">
        <f t="shared" si="7"/>
        <v>-4762.4414834951986</v>
      </c>
      <c r="H13" s="18">
        <f t="shared" ref="H13:H26" si="9">H12+D13</f>
        <v>-5677.9275655599668</v>
      </c>
      <c r="I13" s="18">
        <f>-B6+D13</f>
        <v>-6673.7804043949</v>
      </c>
      <c r="L13" s="18">
        <v>2026</v>
      </c>
      <c r="M13" s="18">
        <f t="shared" si="1"/>
        <v>2288.1149553683667</v>
      </c>
      <c r="N13" s="32">
        <f t="shared" si="2"/>
        <v>1211.8953597632672</v>
      </c>
      <c r="O13" s="18">
        <f t="shared" si="5"/>
        <v>1076.2195956050996</v>
      </c>
      <c r="P13" s="18">
        <f t="shared" si="6"/>
        <v>-8172.5479740880019</v>
      </c>
      <c r="Q13" s="18">
        <f t="shared" si="8"/>
        <v>-8927.3221582005954</v>
      </c>
      <c r="R13" s="18">
        <f t="shared" ref="R13:R25" si="10">R12+O13</f>
        <v>-9762.4414834951986</v>
      </c>
      <c r="S13" s="18">
        <f>S12+O13</f>
        <v>-10677.927565559967</v>
      </c>
      <c r="T13" s="18">
        <f>-M6+O13</f>
        <v>-11673.7804043949</v>
      </c>
      <c r="U13" s="18"/>
    </row>
    <row r="14" spans="1:21">
      <c r="A14" s="18">
        <v>2027</v>
      </c>
      <c r="B14" s="18">
        <f>HLOOKUP('input data'!$C$42, 'gas rates'!$Q$25:$U$46, 7,0) +'input data'!$C$29/'input data'!$C$38/'input data'!$C$6*(HLOOKUP('input data'!$C$42,'gas rates'!$AC$25:$AG$46,7,0))+'input data'!$C$30/'input data'!$C$37/'input data'!$C$10*(HLOOKUP('input data'!$C$42,'electricity rates'!$H$19:$L$40,7,0))+'input data'!$C$31/'input data'!$C$38/'input data'!$C$13*(HLOOKUP('input data'!$C$42,'gas rates'!$AC$25:$AG$46, 7,0))</f>
        <v>2368.4817121385327</v>
      </c>
      <c r="C14" s="32">
        <f>+'input data'!$C$29/'input data'!$C$37/'input data'!$C$19*(HLOOKUP('input data'!$C$42,'electricity rates'!$H$19:$L$40, 7,0))+'input data'!$C$30/'input data'!$C$37/'input data'!$C$21*(HLOOKUP('input data'!$C$42, 'electricity rates'!$H$19:$L$40, 7,0))+(('input data'!$C$31/'input data'!$C$37/'input data'!$C$24)+0.5*('input data'!$C$31/'input data'!$C$37/'input data'!$C$19-'input data'!$C$31/'input data'!$C$37/'input data'!$C$21))*(HLOOKUP('input data'!$C$42, 'electricity rates'!$H$19:$L$40, 7,0))</f>
        <v>1211.8953597632672</v>
      </c>
      <c r="D14" s="18">
        <f t="shared" si="3"/>
        <v>1156.5863523752655</v>
      </c>
      <c r="E14" s="18">
        <f t="shared" si="0"/>
        <v>-2015.9616217127368</v>
      </c>
      <c r="F14" s="18">
        <f t="shared" si="4"/>
        <v>-2770.7358058253303</v>
      </c>
      <c r="G14" s="18">
        <f t="shared" si="7"/>
        <v>-3605.855131119933</v>
      </c>
      <c r="H14" s="18">
        <f t="shared" si="9"/>
        <v>-4521.3412131847017</v>
      </c>
      <c r="I14" s="18">
        <f t="shared" ref="I14:I27" si="11">I13+D14</f>
        <v>-5517.1940520196349</v>
      </c>
      <c r="J14" s="18">
        <f>-B6+D14</f>
        <v>-6593.4136476247349</v>
      </c>
      <c r="L14" s="18">
        <v>2027</v>
      </c>
      <c r="M14" s="18">
        <f t="shared" si="1"/>
        <v>2368.4817121385327</v>
      </c>
      <c r="N14" s="32">
        <f t="shared" si="2"/>
        <v>1211.8953597632672</v>
      </c>
      <c r="O14" s="18">
        <f t="shared" si="5"/>
        <v>1156.5863523752655</v>
      </c>
      <c r="P14" s="18">
        <f t="shared" si="6"/>
        <v>-7015.9616217127368</v>
      </c>
      <c r="Q14" s="18">
        <f t="shared" si="8"/>
        <v>-7770.7358058253303</v>
      </c>
      <c r="R14" s="18">
        <f t="shared" si="10"/>
        <v>-8605.8551311199335</v>
      </c>
      <c r="S14" s="18">
        <f t="shared" ref="S14:S26" si="12">S13+O14</f>
        <v>-9521.3412131847017</v>
      </c>
      <c r="T14" s="18">
        <f>T13+O14</f>
        <v>-10517.194052019635</v>
      </c>
      <c r="U14" s="18">
        <f>-M6+O14</f>
        <v>-11593.413647624735</v>
      </c>
    </row>
    <row r="15" spans="1:21">
      <c r="A15" s="18">
        <v>2028</v>
      </c>
      <c r="B15" s="18">
        <f>HLOOKUP('input data'!$C$42, 'gas rates'!$Q$25:$U$46, 8,0) +'input data'!$C$29/'input data'!$C$38/'input data'!$C$6*(HLOOKUP('input data'!$C$42,'gas rates'!$AC$25:$AG$46,8,0))+'input data'!$C$30/'input data'!$C$37/'input data'!$C$10*(HLOOKUP('input data'!$C$42,'electricity rates'!$H$19:$L$40,8,0))+'input data'!$C$31/'input data'!$C$38/'input data'!$C$13*(HLOOKUP('input data'!$C$42,'gas rates'!$AC$25:$AG$46, 8,0))</f>
        <v>2448.8484689086981</v>
      </c>
      <c r="C15" s="32">
        <f>+'input data'!$C$29/'input data'!$C$37/'input data'!$C$19*(HLOOKUP('input data'!$C$42,'electricity rates'!$H$19:$L$40, 8,0))+'input data'!$C$30/'input data'!$C$37/'input data'!$C$21*(HLOOKUP('input data'!$C$42, 'electricity rates'!$H$19:$L$40, 8,0))+(('input data'!$C$31/'input data'!$C$37/'input data'!$C$24)+0.5*('input data'!$C$31/'input data'!$C$37/'input data'!$C$19-'input data'!$C$31/'input data'!$C$37/'input data'!$C$21))*(HLOOKUP('input data'!$C$42, 'electricity rates'!$H$19:$L$40, 8,0))</f>
        <v>1211.8953597632672</v>
      </c>
      <c r="D15" s="18">
        <f t="shared" si="3"/>
        <v>1236.953109145431</v>
      </c>
      <c r="E15" s="18">
        <f t="shared" si="0"/>
        <v>-779.00851256730584</v>
      </c>
      <c r="F15" s="18">
        <f t="shared" si="4"/>
        <v>-1533.7826966798993</v>
      </c>
      <c r="G15" s="18">
        <f t="shared" si="7"/>
        <v>-2368.9020219745021</v>
      </c>
      <c r="H15" s="18">
        <f t="shared" si="9"/>
        <v>-3284.3881040392707</v>
      </c>
      <c r="I15" s="18">
        <f t="shared" si="11"/>
        <v>-4280.2409428742039</v>
      </c>
      <c r="J15" s="18">
        <f t="shared" ref="J15:J28" si="13">J14+D15</f>
        <v>-5356.460538479304</v>
      </c>
      <c r="L15" s="18">
        <v>2028</v>
      </c>
      <c r="M15" s="18">
        <f t="shared" si="1"/>
        <v>2448.8484689086981</v>
      </c>
      <c r="N15" s="32">
        <f t="shared" si="2"/>
        <v>1211.8953597632672</v>
      </c>
      <c r="O15" s="18">
        <f t="shared" si="5"/>
        <v>1236.953109145431</v>
      </c>
      <c r="P15" s="18">
        <f t="shared" si="6"/>
        <v>-5779.0085125673058</v>
      </c>
      <c r="Q15" s="18">
        <f t="shared" si="8"/>
        <v>-6533.7826966798993</v>
      </c>
      <c r="R15" s="18">
        <f t="shared" si="10"/>
        <v>-7368.9020219745025</v>
      </c>
      <c r="S15" s="18">
        <f t="shared" si="12"/>
        <v>-8284.3881040392698</v>
      </c>
      <c r="T15" s="18">
        <f t="shared" ref="T15:T27" si="14">T14+O15</f>
        <v>-9280.240942874203</v>
      </c>
      <c r="U15" s="18">
        <f>U14+O15</f>
        <v>-10356.460538479303</v>
      </c>
    </row>
    <row r="16" spans="1:21">
      <c r="A16" s="18">
        <v>2029</v>
      </c>
      <c r="B16" s="18">
        <f>HLOOKUP('input data'!$C$42, 'gas rates'!$Q$25:$U$46, 9,0) +'input data'!$C$29/'input data'!$C$38/'input data'!$C$6*(HLOOKUP('input data'!$C$42,'gas rates'!$AC$25:$AG$46,9,0))+'input data'!$C$30/'input data'!$C$37/'input data'!$C$10*(HLOOKUP('input data'!$C$42,'electricity rates'!$H$19:$L$40,9,0))+'input data'!$C$31/'input data'!$C$38/'input data'!$C$13*(HLOOKUP('input data'!$C$42,'gas rates'!$AC$25:$AG$46, 9,0))</f>
        <v>2528.9342230328148</v>
      </c>
      <c r="C16" s="32">
        <f>+'input data'!$C$29/'input data'!$C$37/'input data'!$C$19*(HLOOKUP('input data'!$C$42,'electricity rates'!$H$19:$L$40, 9,0))+'input data'!$C$30/'input data'!$C$37/'input data'!$C$21*(HLOOKUP('input data'!$C$42, 'electricity rates'!$H$19:$L$40, 9,0))+(('input data'!$C$31/'input data'!$C$37/'input data'!$C$24)+0.5*('input data'!$C$31/'input data'!$C$37/'input data'!$C$19-'input data'!$C$31/'input data'!$C$37/'input data'!$C$21))*(HLOOKUP('input data'!$C$42, 'electricity rates'!$H$19:$L$40, 9,0))</f>
        <v>1211.8953597632672</v>
      </c>
      <c r="D16" s="18">
        <f t="shared" si="3"/>
        <v>1317.0388632695476</v>
      </c>
      <c r="E16" s="18">
        <f t="shared" si="0"/>
        <v>538.03035070224178</v>
      </c>
      <c r="F16" s="18">
        <f t="shared" si="4"/>
        <v>-216.74383341035173</v>
      </c>
      <c r="G16" s="18">
        <f t="shared" si="7"/>
        <v>-1051.8631587049545</v>
      </c>
      <c r="H16" s="18">
        <f t="shared" si="9"/>
        <v>-1967.3492407697231</v>
      </c>
      <c r="I16" s="18">
        <f t="shared" si="11"/>
        <v>-2963.2020796046563</v>
      </c>
      <c r="J16" s="18">
        <f t="shared" si="13"/>
        <v>-4039.4216752097564</v>
      </c>
      <c r="L16" s="18">
        <v>2029</v>
      </c>
      <c r="M16" s="18">
        <f t="shared" si="1"/>
        <v>2528.9342230328148</v>
      </c>
      <c r="N16" s="32">
        <f t="shared" si="2"/>
        <v>1211.8953597632672</v>
      </c>
      <c r="O16" s="18">
        <f t="shared" si="5"/>
        <v>1317.0388632695476</v>
      </c>
      <c r="P16" s="18">
        <f t="shared" si="6"/>
        <v>-4461.9696492977582</v>
      </c>
      <c r="Q16" s="18">
        <f t="shared" si="8"/>
        <v>-5216.7438334103517</v>
      </c>
      <c r="R16" s="18">
        <f t="shared" si="10"/>
        <v>-6051.8631587049549</v>
      </c>
      <c r="S16" s="18">
        <f t="shared" si="12"/>
        <v>-6967.3492407697222</v>
      </c>
      <c r="T16" s="18">
        <f t="shared" si="14"/>
        <v>-7963.2020796046554</v>
      </c>
      <c r="U16" s="18">
        <f t="shared" ref="U16:U28" si="15">U15+O16</f>
        <v>-9039.4216752097564</v>
      </c>
    </row>
    <row r="17" spans="1:21">
      <c r="A17" s="18">
        <v>2030</v>
      </c>
      <c r="B17" s="18">
        <f>HLOOKUP('input data'!$C$42, 'gas rates'!$Q$25:$U$46, 10,0) +'input data'!$C$29/'input data'!$C$38/'input data'!$C$6*(HLOOKUP('input data'!$C$42,'gas rates'!$AC$25:$AG$46,10,0))+'input data'!$C$30/'input data'!$C$37/'input data'!$C$10*(HLOOKUP('input data'!$C$42,'electricity rates'!$H$19:$L$40,10,0))+'input data'!$C$31/'input data'!$C$38/'input data'!$C$13*(HLOOKUP('input data'!$C$42,'gas rates'!$AC$25:$AG$46, 10,0))</f>
        <v>2609.3009798029807</v>
      </c>
      <c r="C17" s="32">
        <f>+'input data'!$C$29/'input data'!$C$37/'input data'!$C$19*(HLOOKUP('input data'!$C$42,'electricity rates'!$H$19:$L$40, 10,0))+'input data'!$C$30/'input data'!$C$37/'input data'!$C$21*(HLOOKUP('input data'!$C$42, 'electricity rates'!$H$19:$L$40, 10,0))+(('input data'!$C$31/'input data'!$C$37/'input data'!$C$24)+0.5*('input data'!$C$31/'input data'!$C$37/'input data'!$C$19-'input data'!$C$31/'input data'!$C$37/'input data'!$C$21))*(HLOOKUP('input data'!$C$42, 'electricity rates'!$H$19:$L$40, 10,0))</f>
        <v>1211.8953597632672</v>
      </c>
      <c r="D17" s="18">
        <f t="shared" si="3"/>
        <v>1397.4056200397135</v>
      </c>
      <c r="E17" s="18">
        <f t="shared" si="0"/>
        <v>1935.4359707419553</v>
      </c>
      <c r="F17" s="18">
        <f t="shared" si="4"/>
        <v>1180.6617866293618</v>
      </c>
      <c r="G17" s="18">
        <f t="shared" si="7"/>
        <v>345.54246133475908</v>
      </c>
      <c r="H17" s="18">
        <f t="shared" si="9"/>
        <v>-569.94362073000957</v>
      </c>
      <c r="I17" s="18">
        <f t="shared" si="11"/>
        <v>-1565.7964595649428</v>
      </c>
      <c r="J17" s="18">
        <f t="shared" si="13"/>
        <v>-2642.0160551700428</v>
      </c>
      <c r="L17" s="18">
        <v>2030</v>
      </c>
      <c r="M17" s="18">
        <f t="shared" si="1"/>
        <v>2609.3009798029807</v>
      </c>
      <c r="N17" s="32">
        <f t="shared" si="2"/>
        <v>1211.8953597632672</v>
      </c>
      <c r="O17" s="18">
        <f t="shared" si="5"/>
        <v>1397.4056200397135</v>
      </c>
      <c r="P17" s="18">
        <f t="shared" si="6"/>
        <v>-3064.5640292580447</v>
      </c>
      <c r="Q17" s="18">
        <f t="shared" si="8"/>
        <v>-3819.3382133706382</v>
      </c>
      <c r="R17" s="18">
        <f t="shared" si="10"/>
        <v>-4654.4575386652414</v>
      </c>
      <c r="S17" s="18">
        <f t="shared" si="12"/>
        <v>-5569.9436207300087</v>
      </c>
      <c r="T17" s="18">
        <f t="shared" si="14"/>
        <v>-6565.7964595649419</v>
      </c>
      <c r="U17" s="18">
        <f t="shared" si="15"/>
        <v>-7642.0160551700428</v>
      </c>
    </row>
    <row r="18" spans="1:21">
      <c r="A18" s="18">
        <v>2031</v>
      </c>
      <c r="B18" s="18">
        <f>HLOOKUP('input data'!$C$42, 'gas rates'!$Q$25:$U$46, 11,0) +'input data'!$C$29/'input data'!$C$38/'input data'!$C$6*(HLOOKUP('input data'!$C$42,'gas rates'!$AC$25:$AG$46,11,0))+'input data'!$C$30/'input data'!$C$37/'input data'!$C$10*(HLOOKUP('input data'!$C$42,'electricity rates'!$H$19:$L$40,11,0))+'input data'!$C$31/'input data'!$C$38/'input data'!$C$13*(HLOOKUP('input data'!$C$42,'gas rates'!$AC$25:$AG$46, 11,0))</f>
        <v>2609.3009798029807</v>
      </c>
      <c r="C18" s="32">
        <f>+'input data'!$C$29/'input data'!$C$37/'input data'!$C$19*(HLOOKUP('input data'!$C$42,'electricity rates'!$H$19:$L$40, 11,0))+'input data'!$C$30/'input data'!$C$37/'input data'!$C$21*(HLOOKUP('input data'!$C$42, 'electricity rates'!$H$19:$L$40, 11,0))+(('input data'!$C$31/'input data'!$C$37/'input data'!$C$24)+0.5*('input data'!$C$31/'input data'!$C$37/'input data'!$C$19-'input data'!$C$31/'input data'!$C$37/'input data'!$C$21))*(HLOOKUP('input data'!$C$42, 'electricity rates'!$H$19:$L$40, 11,0))</f>
        <v>1211.8953597632672</v>
      </c>
      <c r="D18" s="18">
        <f t="shared" si="3"/>
        <v>1397.4056200397135</v>
      </c>
      <c r="E18" s="18">
        <f t="shared" si="0"/>
        <v>3332.8415907816689</v>
      </c>
      <c r="F18" s="18">
        <f t="shared" si="4"/>
        <v>2578.0674066690754</v>
      </c>
      <c r="G18" s="18">
        <f t="shared" si="7"/>
        <v>1742.9480813744726</v>
      </c>
      <c r="H18" s="18">
        <f t="shared" si="9"/>
        <v>827.46199930970397</v>
      </c>
      <c r="I18" s="18">
        <f t="shared" si="11"/>
        <v>-168.39083952522924</v>
      </c>
      <c r="J18" s="18">
        <f t="shared" si="13"/>
        <v>-1244.6104351303293</v>
      </c>
      <c r="L18" s="18">
        <v>2031</v>
      </c>
      <c r="M18" s="18">
        <f t="shared" si="1"/>
        <v>2609.3009798029807</v>
      </c>
      <c r="N18" s="32">
        <f t="shared" si="2"/>
        <v>1211.8953597632672</v>
      </c>
      <c r="O18" s="18">
        <f t="shared" si="5"/>
        <v>1397.4056200397135</v>
      </c>
      <c r="P18" s="18">
        <f t="shared" si="6"/>
        <v>-1667.1584092183311</v>
      </c>
      <c r="Q18" s="18">
        <f t="shared" si="8"/>
        <v>-2421.9325933309246</v>
      </c>
      <c r="R18" s="18">
        <f t="shared" si="10"/>
        <v>-3257.0519186255278</v>
      </c>
      <c r="S18" s="18">
        <f t="shared" si="12"/>
        <v>-4172.5380006902951</v>
      </c>
      <c r="T18" s="18">
        <f t="shared" si="14"/>
        <v>-5168.3908395252283</v>
      </c>
      <c r="U18" s="18">
        <f t="shared" si="15"/>
        <v>-6244.6104351303293</v>
      </c>
    </row>
    <row r="19" spans="1:21">
      <c r="A19" s="18">
        <v>2032</v>
      </c>
      <c r="B19" s="18">
        <f>HLOOKUP('input data'!$C$42, 'gas rates'!$Q$25:$U$46, 12,0) +'input data'!$C$29/'input data'!$C$38/'input data'!$C$6*(HLOOKUP('input data'!$C$42,'gas rates'!$AC$25:$AG$46,12,0))+'input data'!$C$30/'input data'!$C$37/'input data'!$C$10*(HLOOKUP('input data'!$C$42,'electricity rates'!$H$19:$L$40,12,0))+'input data'!$C$31/'input data'!$C$38/'input data'!$C$13*(HLOOKUP('input data'!$C$42,'gas rates'!$AC$25:$AG$46, 12,0))</f>
        <v>2609.3009798029807</v>
      </c>
      <c r="C19" s="32">
        <f>+'input data'!$C$29/'input data'!$C$37/'input data'!$C$19*(HLOOKUP('input data'!$C$42,'electricity rates'!$H$19:$L$40, 12,0))+'input data'!$C$30/'input data'!$C$37/'input data'!$C$21*(HLOOKUP('input data'!$C$42, 'electricity rates'!$H$19:$L$40, 12,0))+(('input data'!$C$31/'input data'!$C$37/'input data'!$C$24)+0.5*('input data'!$C$31/'input data'!$C$37/'input data'!$C$19-'input data'!$C$31/'input data'!$C$37/'input data'!$C$21))*(HLOOKUP('input data'!$C$42, 'electricity rates'!$H$19:$L$40, 12,0))</f>
        <v>1211.8953597632672</v>
      </c>
      <c r="D19" s="18">
        <f t="shared" si="3"/>
        <v>1397.4056200397135</v>
      </c>
      <c r="E19" s="18">
        <f t="shared" si="0"/>
        <v>4730.2472108213824</v>
      </c>
      <c r="F19" s="18">
        <f t="shared" si="4"/>
        <v>3975.4730267087889</v>
      </c>
      <c r="G19" s="18">
        <f t="shared" si="7"/>
        <v>3140.3537014141862</v>
      </c>
      <c r="H19" s="18">
        <f t="shared" si="9"/>
        <v>2224.8676193494175</v>
      </c>
      <c r="I19" s="18">
        <f t="shared" si="11"/>
        <v>1229.0147805144843</v>
      </c>
      <c r="J19" s="18">
        <f t="shared" si="13"/>
        <v>152.79518490938426</v>
      </c>
      <c r="L19" s="18">
        <v>2032</v>
      </c>
      <c r="M19" s="18">
        <f t="shared" si="1"/>
        <v>2609.3009798029807</v>
      </c>
      <c r="N19" s="32">
        <f t="shared" si="2"/>
        <v>1211.8953597632672</v>
      </c>
      <c r="O19" s="18">
        <f t="shared" si="5"/>
        <v>1397.4056200397135</v>
      </c>
      <c r="P19" s="18">
        <f t="shared" si="6"/>
        <v>-269.7527891786176</v>
      </c>
      <c r="Q19" s="18">
        <f t="shared" si="8"/>
        <v>-1024.5269732912111</v>
      </c>
      <c r="R19" s="18">
        <f t="shared" si="10"/>
        <v>-1859.6462985858143</v>
      </c>
      <c r="S19" s="18">
        <f t="shared" si="12"/>
        <v>-2775.1323806505816</v>
      </c>
      <c r="T19" s="18">
        <f t="shared" si="14"/>
        <v>-3770.9852194855148</v>
      </c>
      <c r="U19" s="18">
        <f t="shared" si="15"/>
        <v>-4847.2048150906157</v>
      </c>
    </row>
    <row r="20" spans="1:21">
      <c r="A20" s="18">
        <v>2033</v>
      </c>
      <c r="B20" s="18">
        <f>HLOOKUP('input data'!$C$42, 'gas rates'!$Q$25:$U$46, 13,0) +'input data'!$C$29/'input data'!$C$38/'input data'!$C$6*(HLOOKUP('input data'!$C$42,'gas rates'!$AC$25:$AG$46,13,0))+'input data'!$C$30/'input data'!$C$37/'input data'!$C$10*(HLOOKUP('input data'!$C$42,'electricity rates'!$H$19:$L$40,13,0))+'input data'!$C$31/'input data'!$C$38/'input data'!$C$13*(HLOOKUP('input data'!$C$42,'gas rates'!$AC$25:$AG$46, 13,0))</f>
        <v>2609.3009798029807</v>
      </c>
      <c r="C20" s="32">
        <f>+'input data'!$C$29/'input data'!$C$37/'input data'!$C$19*(HLOOKUP('input data'!$C$42,'electricity rates'!$H$19:$L$40, 13,0))+'input data'!$C$30/'input data'!$C$37/'input data'!$C$21*(HLOOKUP('input data'!$C$42, 'electricity rates'!$H$19:$L$40, 13,0))+(('input data'!$C$31/'input data'!$C$37/'input data'!$C$24)+0.5*('input data'!$C$31/'input data'!$C$37/'input data'!$C$19-'input data'!$C$31/'input data'!$C$37/'input data'!$C$21))*(HLOOKUP('input data'!$C$42, 'electricity rates'!$H$19:$L$40, 13,0))</f>
        <v>1211.8953597632672</v>
      </c>
      <c r="D20" s="18">
        <f t="shared" si="3"/>
        <v>1397.4056200397135</v>
      </c>
      <c r="E20" s="18">
        <f t="shared" si="0"/>
        <v>6127.6528308610959</v>
      </c>
      <c r="F20" s="18">
        <f t="shared" si="4"/>
        <v>5372.8786467485024</v>
      </c>
      <c r="G20" s="18">
        <f t="shared" si="7"/>
        <v>4537.7593214538992</v>
      </c>
      <c r="H20" s="18">
        <f t="shared" si="9"/>
        <v>3622.273239389131</v>
      </c>
      <c r="I20" s="18">
        <f t="shared" si="11"/>
        <v>2626.4204005541978</v>
      </c>
      <c r="J20" s="18">
        <f t="shared" si="13"/>
        <v>1550.2008049490978</v>
      </c>
      <c r="L20" s="18">
        <v>2033</v>
      </c>
      <c r="M20" s="18">
        <f t="shared" si="1"/>
        <v>2609.3009798029807</v>
      </c>
      <c r="N20" s="32">
        <f t="shared" si="2"/>
        <v>1211.8953597632672</v>
      </c>
      <c r="O20" s="18">
        <f t="shared" si="5"/>
        <v>1397.4056200397135</v>
      </c>
      <c r="P20" s="18">
        <f t="shared" si="6"/>
        <v>1127.6528308610959</v>
      </c>
      <c r="Q20" s="18">
        <f t="shared" si="8"/>
        <v>372.87864674850243</v>
      </c>
      <c r="R20" s="18">
        <f t="shared" si="10"/>
        <v>-462.24067854610075</v>
      </c>
      <c r="S20" s="18">
        <f t="shared" si="12"/>
        <v>-1377.726760610868</v>
      </c>
      <c r="T20" s="18">
        <f t="shared" si="14"/>
        <v>-2373.5795994458013</v>
      </c>
      <c r="U20" s="18">
        <f t="shared" si="15"/>
        <v>-3449.7991950509022</v>
      </c>
    </row>
    <row r="21" spans="1:21">
      <c r="A21" s="18">
        <v>2034</v>
      </c>
      <c r="B21" s="18">
        <f>HLOOKUP('input data'!$C$42, 'gas rates'!$Q$25:$U$46, 14,0) +'input data'!$C$29/'input data'!$C$38/'input data'!$C$6*(HLOOKUP('input data'!$C$42,'gas rates'!$AC$25:$AG$46,14,0))+'input data'!$C$30/'input data'!$C$37/'input data'!$C$10*(HLOOKUP('input data'!$C$42,'electricity rates'!$H$19:$L$40,14,0))+'input data'!$C$31/'input data'!$C$38/'input data'!$C$13*(HLOOKUP('input data'!$C$42,'gas rates'!$AC$25:$AG$46, 14,0))</f>
        <v>2609.3009798029807</v>
      </c>
      <c r="C21" s="32">
        <f>+'input data'!$C$29/'input data'!$C$37/'input data'!$C$19*(HLOOKUP('input data'!$C$42,'electricity rates'!$H$19:$L$40, 14,0))+'input data'!$C$30/'input data'!$C$37/'input data'!$C$21*(HLOOKUP('input data'!$C$42, 'electricity rates'!$H$19:$L$40, 14,0))+(('input data'!$C$31/'input data'!$C$37/'input data'!$C$24)+0.5*('input data'!$C$31/'input data'!$C$37/'input data'!$C$19-'input data'!$C$31/'input data'!$C$37/'input data'!$C$21))*(HLOOKUP('input data'!$C$42, 'electricity rates'!$H$19:$L$40, 14,0))</f>
        <v>1211.8953597632672</v>
      </c>
      <c r="D21" s="18">
        <f t="shared" si="3"/>
        <v>1397.4056200397135</v>
      </c>
      <c r="E21" s="18">
        <f t="shared" si="0"/>
        <v>7525.0584509008095</v>
      </c>
      <c r="F21" s="18">
        <f t="shared" si="4"/>
        <v>6770.284266788216</v>
      </c>
      <c r="G21" s="18">
        <f t="shared" si="7"/>
        <v>5935.1649414936128</v>
      </c>
      <c r="H21" s="18">
        <f t="shared" si="9"/>
        <v>5019.6788594288446</v>
      </c>
      <c r="I21" s="18">
        <f t="shared" si="11"/>
        <v>4023.8260205939114</v>
      </c>
      <c r="J21" s="18">
        <f t="shared" si="13"/>
        <v>2947.6064249888113</v>
      </c>
      <c r="L21" s="18">
        <v>2034</v>
      </c>
      <c r="M21" s="18">
        <f t="shared" si="1"/>
        <v>2609.3009798029807</v>
      </c>
      <c r="N21" s="32">
        <f t="shared" si="2"/>
        <v>1211.8953597632672</v>
      </c>
      <c r="O21" s="18">
        <f t="shared" si="5"/>
        <v>1397.4056200397135</v>
      </c>
      <c r="P21" s="18">
        <f t="shared" si="6"/>
        <v>2525.0584509008095</v>
      </c>
      <c r="Q21" s="18">
        <f t="shared" si="8"/>
        <v>1770.284266788216</v>
      </c>
      <c r="R21" s="18">
        <f t="shared" si="10"/>
        <v>935.16494149361279</v>
      </c>
      <c r="S21" s="18">
        <f t="shared" si="12"/>
        <v>19.678859428845499</v>
      </c>
      <c r="T21" s="18">
        <f t="shared" si="14"/>
        <v>-976.17397940608771</v>
      </c>
      <c r="U21" s="18">
        <f t="shared" si="15"/>
        <v>-2052.3935750111887</v>
      </c>
    </row>
    <row r="22" spans="1:21">
      <c r="A22" s="18">
        <v>2035</v>
      </c>
      <c r="B22" s="18">
        <f>HLOOKUP('input data'!$C$42, 'gas rates'!$Q$25:$U$46, 15,0) +'input data'!$C$29/'input data'!$C$38/'input data'!$C$6*(HLOOKUP('input data'!$C$42,'gas rates'!$AC$25:$AG$46,15,0))+'input data'!$C$30/'input data'!$C$37/'input data'!$C$10*(HLOOKUP('input data'!$C$42,'electricity rates'!$H$19:$L$40,15,0))+'input data'!$C$31/'input data'!$C$38/'input data'!$C$13*(HLOOKUP('input data'!$C$42,'gas rates'!$AC$25:$AG$46, 15,0))</f>
        <v>2609.3009798029807</v>
      </c>
      <c r="C22" s="32">
        <f>+'input data'!$C$29/'input data'!$C$37/'input data'!$C$19*(HLOOKUP('input data'!$C$42,'electricity rates'!$H$19:$L$40, 15,0))+'input data'!$C$30/'input data'!$C$37/'input data'!$C$21*(HLOOKUP('input data'!$C$42, 'electricity rates'!$H$19:$L$40, 15,0))+(('input data'!$C$31/'input data'!$C$37/'input data'!$C$24)+0.5*('input data'!$C$31/'input data'!$C$37/'input data'!$C$19-'input data'!$C$31/'input data'!$C$37/'input data'!$C$21))*(HLOOKUP('input data'!$C$42, 'electricity rates'!$H$19:$L$40, 15,0))</f>
        <v>1211.8953597632672</v>
      </c>
      <c r="D22" s="18">
        <f t="shared" si="3"/>
        <v>1397.4056200397135</v>
      </c>
      <c r="E22" s="18">
        <f t="shared" si="0"/>
        <v>8922.464070940523</v>
      </c>
      <c r="F22" s="18">
        <f t="shared" si="4"/>
        <v>8167.6898868279295</v>
      </c>
      <c r="G22" s="18">
        <f t="shared" si="7"/>
        <v>7332.5705615333263</v>
      </c>
      <c r="H22" s="18">
        <f t="shared" si="9"/>
        <v>6417.0844794685581</v>
      </c>
      <c r="I22" s="18">
        <f t="shared" si="11"/>
        <v>5421.2316406336249</v>
      </c>
      <c r="J22" s="18">
        <f t="shared" si="13"/>
        <v>4345.0120450285249</v>
      </c>
      <c r="L22" s="18">
        <v>2035</v>
      </c>
      <c r="M22" s="18">
        <f t="shared" si="1"/>
        <v>2609.3009798029807</v>
      </c>
      <c r="N22" s="32">
        <f t="shared" si="2"/>
        <v>1211.8953597632672</v>
      </c>
      <c r="O22" s="18">
        <f t="shared" si="5"/>
        <v>1397.4056200397135</v>
      </c>
      <c r="P22" s="18">
        <f t="shared" si="6"/>
        <v>3922.464070940523</v>
      </c>
      <c r="Q22" s="18">
        <f t="shared" si="8"/>
        <v>3167.6898868279295</v>
      </c>
      <c r="R22" s="18">
        <f t="shared" si="10"/>
        <v>2332.5705615333263</v>
      </c>
      <c r="S22" s="18">
        <f t="shared" si="12"/>
        <v>1417.084479468559</v>
      </c>
      <c r="T22" s="18">
        <f t="shared" si="14"/>
        <v>421.23164063362583</v>
      </c>
      <c r="U22" s="18">
        <f t="shared" si="15"/>
        <v>-654.98795497147512</v>
      </c>
    </row>
    <row r="23" spans="1:21">
      <c r="A23" s="18">
        <v>2036</v>
      </c>
      <c r="B23" s="18">
        <f>HLOOKUP('input data'!$C$42, 'gas rates'!$Q$25:$U$46, 16,0) +'input data'!$C$29/'input data'!$C$38/'input data'!$C$6*(HLOOKUP('input data'!$C$42,'gas rates'!$AC$25:$AG$46,16,0))+'input data'!$C$30/'input data'!$C$37/'input data'!$C$10*(HLOOKUP('input data'!$C$42,'electricity rates'!$H$19:$L$40,16,0))+'input data'!$C$31/'input data'!$C$38/'input data'!$C$13*(HLOOKUP('input data'!$C$42,'gas rates'!$AC$25:$AG$46, 16,0))</f>
        <v>2609.3009798029807</v>
      </c>
      <c r="C23" s="32">
        <f>+'input data'!$C$29/'input data'!$C$37/'input data'!$C$19*(HLOOKUP('input data'!$C$42,'electricity rates'!$H$19:$L$40, 16,0))+'input data'!$C$30/'input data'!$C$37/'input data'!$C$21*(HLOOKUP('input data'!$C$42, 'electricity rates'!$H$19:$L$40, 16,0))+(('input data'!$C$31/'input data'!$C$37/'input data'!$C$24)+0.5*('input data'!$C$31/'input data'!$C$37/'input data'!$C$19-'input data'!$C$31/'input data'!$C$37/'input data'!$C$21))*(HLOOKUP('input data'!$C$42, 'electricity rates'!$H$19:$L$40, 16,0))</f>
        <v>1211.8953597632672</v>
      </c>
      <c r="D23" s="18">
        <f t="shared" si="3"/>
        <v>1397.4056200397135</v>
      </c>
      <c r="E23" s="18">
        <f t="shared" si="0"/>
        <v>10319.869690980237</v>
      </c>
      <c r="F23" s="18">
        <f t="shared" si="4"/>
        <v>9565.0955068676431</v>
      </c>
      <c r="G23" s="18">
        <f t="shared" si="7"/>
        <v>8729.9761815730399</v>
      </c>
      <c r="H23" s="18">
        <f t="shared" si="9"/>
        <v>7814.4900995082717</v>
      </c>
      <c r="I23" s="18">
        <f t="shared" si="11"/>
        <v>6818.6372606733385</v>
      </c>
      <c r="J23" s="18">
        <f t="shared" si="13"/>
        <v>5742.4176650682384</v>
      </c>
      <c r="L23" s="18">
        <v>2036</v>
      </c>
      <c r="M23" s="18">
        <f t="shared" si="1"/>
        <v>2609.3009798029807</v>
      </c>
      <c r="N23" s="32">
        <f t="shared" si="2"/>
        <v>1211.8953597632672</v>
      </c>
      <c r="O23" s="18">
        <f t="shared" si="5"/>
        <v>1397.4056200397135</v>
      </c>
      <c r="P23" s="18">
        <f t="shared" si="6"/>
        <v>5319.8696909802366</v>
      </c>
      <c r="Q23" s="18">
        <f t="shared" si="8"/>
        <v>4565.0955068676431</v>
      </c>
      <c r="R23" s="18">
        <f t="shared" si="10"/>
        <v>3729.9761815730399</v>
      </c>
      <c r="S23" s="18">
        <f t="shared" si="12"/>
        <v>2814.4900995082726</v>
      </c>
      <c r="T23" s="18">
        <f t="shared" si="14"/>
        <v>1818.6372606733394</v>
      </c>
      <c r="U23" s="18">
        <f t="shared" si="15"/>
        <v>742.41766506823842</v>
      </c>
    </row>
    <row r="24" spans="1:21">
      <c r="A24" s="18">
        <v>2037</v>
      </c>
      <c r="B24" s="18">
        <f>HLOOKUP('input data'!$C$42, 'gas rates'!$Q$25:$U$46, 17,0) +'input data'!$C$29/'input data'!$C$38/'input data'!$C$6*(HLOOKUP('input data'!$C$42,'gas rates'!$AC$25:$AG$46,17,0))+'input data'!$C$30/'input data'!$C$37/'input data'!$C$10*(HLOOKUP('input data'!$C$42,'electricity rates'!$H$19:$L$40,17,0))+'input data'!$C$31/'input data'!$C$38/'input data'!$C$13*(HLOOKUP('input data'!$C$42,'gas rates'!$AC$25:$AG$46, 17,0))</f>
        <v>2609.3009798029807</v>
      </c>
      <c r="C24" s="32">
        <f>+'input data'!$C$29/'input data'!$C$37/'input data'!$C$19*(HLOOKUP('input data'!$C$42,'electricity rates'!$H$19:$L$40, 17,0))+'input data'!$C$30/'input data'!$C$37/'input data'!$C$21*(HLOOKUP('input data'!$C$42, 'electricity rates'!$H$19:$L$40, 17,0))+(('input data'!$C$31/'input data'!$C$37/'input data'!$C$24)+0.5*('input data'!$C$31/'input data'!$C$37/'input data'!$C$19-'input data'!$C$31/'input data'!$C$37/'input data'!$C$21))*(HLOOKUP('input data'!$C$42, 'electricity rates'!$H$19:$L$40, 17,0))</f>
        <v>1211.8953597632672</v>
      </c>
      <c r="D24" s="18">
        <f t="shared" si="3"/>
        <v>1397.4056200397135</v>
      </c>
      <c r="F24" s="18">
        <f t="shared" si="4"/>
        <v>10962.501126907357</v>
      </c>
      <c r="G24" s="18">
        <f t="shared" si="7"/>
        <v>10127.381801612753</v>
      </c>
      <c r="H24" s="18">
        <f t="shared" si="9"/>
        <v>9211.8957195479852</v>
      </c>
      <c r="I24" s="18">
        <f t="shared" si="11"/>
        <v>8216.042880713052</v>
      </c>
      <c r="J24" s="18">
        <f t="shared" si="13"/>
        <v>7139.823285107952</v>
      </c>
      <c r="L24" s="18">
        <v>2037</v>
      </c>
      <c r="M24" s="18">
        <f t="shared" si="1"/>
        <v>2609.3009798029807</v>
      </c>
      <c r="N24" s="32">
        <f t="shared" si="2"/>
        <v>1211.8953597632672</v>
      </c>
      <c r="O24" s="18">
        <f t="shared" si="5"/>
        <v>1397.4056200397135</v>
      </c>
      <c r="Q24" s="18">
        <f t="shared" si="8"/>
        <v>5962.5011269073566</v>
      </c>
      <c r="R24" s="18">
        <f t="shared" si="10"/>
        <v>5127.3818016127534</v>
      </c>
      <c r="S24" s="18">
        <f t="shared" si="12"/>
        <v>4211.8957195479861</v>
      </c>
      <c r="T24" s="18">
        <f t="shared" si="14"/>
        <v>3216.0428807130529</v>
      </c>
      <c r="U24" s="18">
        <f t="shared" si="15"/>
        <v>2139.823285107952</v>
      </c>
    </row>
    <row r="25" spans="1:21">
      <c r="A25" s="18">
        <v>2038</v>
      </c>
      <c r="B25" s="18">
        <f>HLOOKUP('input data'!$C$42, 'gas rates'!$Q$25:$U$46, 18,0) +'input data'!$C$29/'input data'!$C$38/'input data'!$C$6*(HLOOKUP('input data'!$C$42,'gas rates'!$AC$25:$AG$46,18,0))+'input data'!$C$30/'input data'!$C$37/'input data'!$C$10*(HLOOKUP('input data'!$C$42,'electricity rates'!$H$19:$L$40,18,0))+'input data'!$C$31/'input data'!$C$38/'input data'!$C$13*(HLOOKUP('input data'!$C$42,'gas rates'!$AC$25:$AG$46, 18,0))</f>
        <v>2609.3009798029807</v>
      </c>
      <c r="C25" s="32">
        <f>+'input data'!$C$29/'input data'!$C$37/'input data'!$C$19*(HLOOKUP('input data'!$C$42,'electricity rates'!$H$19:$L$40, 18,0))+'input data'!$C$30/'input data'!$C$37/'input data'!$C$21*(HLOOKUP('input data'!$C$42, 'electricity rates'!$H$19:$L$40, 18,0))+(('input data'!$C$31/'input data'!$C$37/'input data'!$C$24)+0.5*('input data'!$C$31/'input data'!$C$37/'input data'!$C$19-'input data'!$C$31/'input data'!$C$37/'input data'!$C$21))*(HLOOKUP('input data'!$C$42, 'electricity rates'!$H$19:$L$40, 18,0))</f>
        <v>1211.8953597632672</v>
      </c>
      <c r="D25" s="18">
        <f t="shared" si="3"/>
        <v>1397.4056200397135</v>
      </c>
      <c r="G25" s="18">
        <f t="shared" si="7"/>
        <v>11524.787421652467</v>
      </c>
      <c r="H25" s="18">
        <f t="shared" si="9"/>
        <v>10609.301339587699</v>
      </c>
      <c r="I25" s="18">
        <f t="shared" si="11"/>
        <v>9613.4485007527655</v>
      </c>
      <c r="J25" s="18">
        <f t="shared" si="13"/>
        <v>8537.2289051476655</v>
      </c>
      <c r="L25" s="18">
        <v>2038</v>
      </c>
      <c r="M25" s="18">
        <f t="shared" si="1"/>
        <v>2609.3009798029807</v>
      </c>
      <c r="N25" s="32">
        <f t="shared" si="2"/>
        <v>1211.8953597632672</v>
      </c>
      <c r="O25" s="18">
        <f t="shared" si="5"/>
        <v>1397.4056200397135</v>
      </c>
      <c r="Q25" s="18"/>
      <c r="R25" s="18">
        <f t="shared" si="10"/>
        <v>6524.7874216524669</v>
      </c>
      <c r="S25" s="18">
        <f t="shared" si="12"/>
        <v>5609.3013395876997</v>
      </c>
      <c r="T25" s="18">
        <f t="shared" si="14"/>
        <v>4613.4485007527664</v>
      </c>
      <c r="U25" s="18">
        <f t="shared" si="15"/>
        <v>3537.2289051476655</v>
      </c>
    </row>
    <row r="26" spans="1:21">
      <c r="A26" s="18">
        <v>2039</v>
      </c>
      <c r="B26" s="18">
        <f>HLOOKUP('input data'!$C$42, 'gas rates'!$Q$25:$U$46, 19,0) +'input data'!$C$29/'input data'!$C$38/'input data'!$C$6*(HLOOKUP('input data'!$C$42,'gas rates'!$AC$25:$AG$46,19,0))+'input data'!$C$30/'input data'!$C$37/'input data'!$C$10*(HLOOKUP('input data'!$C$42,'electricity rates'!$H$19:$L$40,19,0))+'input data'!$C$31/'input data'!$C$38/'input data'!$C$13*(HLOOKUP('input data'!$C$42,'gas rates'!$AC$25:$AG$46, 19,0))</f>
        <v>2609.3009798029807</v>
      </c>
      <c r="C26" s="32">
        <f>+'input data'!$C$29/'input data'!$C$37/'input data'!$C$19*(HLOOKUP('input data'!$C$42,'electricity rates'!$H$19:$L$40, 19,0))+'input data'!$C$30/'input data'!$C$37/'input data'!$C$21*(HLOOKUP('input data'!$C$42, 'electricity rates'!$H$19:$L$40, 19,0))+(('input data'!$C$31/'input data'!$C$37/'input data'!$C$24)+0.5*('input data'!$C$31/'input data'!$C$37/'input data'!$C$19-'input data'!$C$31/'input data'!$C$37/'input data'!$C$21))*(HLOOKUP('input data'!$C$42, 'electricity rates'!$H$19:$L$40, 19,0))</f>
        <v>1211.8953597632672</v>
      </c>
      <c r="D26" s="18">
        <f t="shared" si="3"/>
        <v>1397.4056200397135</v>
      </c>
      <c r="H26" s="18">
        <f t="shared" si="9"/>
        <v>12006.706959627412</v>
      </c>
      <c r="I26" s="18">
        <f t="shared" si="11"/>
        <v>11010.854120792479</v>
      </c>
      <c r="J26" s="18">
        <f t="shared" si="13"/>
        <v>9934.634525187379</v>
      </c>
      <c r="L26" s="18">
        <v>2039</v>
      </c>
      <c r="M26" s="18">
        <f t="shared" si="1"/>
        <v>2609.3009798029807</v>
      </c>
      <c r="N26" s="32">
        <f t="shared" si="2"/>
        <v>1211.8953597632672</v>
      </c>
      <c r="O26" s="18">
        <f t="shared" si="5"/>
        <v>1397.4056200397135</v>
      </c>
      <c r="Q26" s="18"/>
      <c r="R26" s="18"/>
      <c r="S26" s="18">
        <f t="shared" si="12"/>
        <v>7006.7069596274132</v>
      </c>
      <c r="T26" s="18">
        <f t="shared" si="14"/>
        <v>6010.85412079248</v>
      </c>
      <c r="U26" s="18">
        <f t="shared" si="15"/>
        <v>4934.634525187379</v>
      </c>
    </row>
    <row r="27" spans="1:21">
      <c r="A27" s="18">
        <v>2040</v>
      </c>
      <c r="B27" s="18">
        <f>HLOOKUP('input data'!$C$42, 'gas rates'!$Q$25:$U$46, 20,0) +'input data'!$C$29/'input data'!$C$38/'input data'!$C$6*(HLOOKUP('input data'!$C$42,'gas rates'!$AC$25:$AG$46,20,0))+'input data'!$C$30/'input data'!$C$37/'input data'!$C$10*(HLOOKUP('input data'!$C$42,'electricity rates'!$H$19:$L$40,20,0))+'input data'!$C$31/'input data'!$C$38/'input data'!$C$13*(HLOOKUP('input data'!$C$42,'gas rates'!$AC$25:$AG$46, 20,0))</f>
        <v>2609.3009798029807</v>
      </c>
      <c r="C27" s="32">
        <f>+'input data'!$C$29/'input data'!$C$37/'input data'!$C$19*(HLOOKUP('input data'!$C$42,'electricity rates'!$H$19:$L$40, 20,0))+'input data'!$C$30/'input data'!$C$37/'input data'!$C$21*(HLOOKUP('input data'!$C$42, 'electricity rates'!$H$19:$L$40, 20,0))+(('input data'!$C$31/'input data'!$C$37/'input data'!$C$24)+0.5*('input data'!$C$31/'input data'!$C$37/'input data'!$C$19-'input data'!$C$31/'input data'!$C$37/'input data'!$C$21))*(HLOOKUP('input data'!$C$42, 'electricity rates'!$H$19:$L$40, 20,0))</f>
        <v>1211.8953597632672</v>
      </c>
      <c r="D27" s="18">
        <f t="shared" si="3"/>
        <v>1397.4056200397135</v>
      </c>
      <c r="I27" s="18">
        <f t="shared" si="11"/>
        <v>12408.259740832193</v>
      </c>
      <c r="J27" s="18">
        <f t="shared" si="13"/>
        <v>11332.040145227093</v>
      </c>
      <c r="L27" s="18">
        <v>2040</v>
      </c>
      <c r="M27" s="18">
        <f t="shared" si="1"/>
        <v>2609.3009798029807</v>
      </c>
      <c r="N27" s="32">
        <f t="shared" si="2"/>
        <v>1211.8953597632672</v>
      </c>
      <c r="O27" s="18">
        <f t="shared" si="5"/>
        <v>1397.4056200397135</v>
      </c>
      <c r="Q27" s="18"/>
      <c r="R27" s="18"/>
      <c r="S27" s="18"/>
      <c r="T27" s="18">
        <f t="shared" si="14"/>
        <v>7408.2597408321935</v>
      </c>
      <c r="U27" s="18">
        <f t="shared" si="15"/>
        <v>6332.0401452270926</v>
      </c>
    </row>
    <row r="28" spans="1:21">
      <c r="A28" s="18">
        <v>2041</v>
      </c>
      <c r="B28" s="18">
        <f>HLOOKUP('input data'!$C$42, 'gas rates'!$Q$25:$U$46, 21,0) +'input data'!$C$29/'input data'!$C$38/'input data'!$C$6*(HLOOKUP('input data'!$C$42,'gas rates'!$AC$25:$AG$46,21,0))+'input data'!$C$30/'input data'!$C$37/'input data'!$C$10*(HLOOKUP('input data'!$C$42,'electricity rates'!$H$19:$L$40,21,0))+'input data'!$C$31/'input data'!$C$38/'input data'!$C$13*(HLOOKUP('input data'!$C$42,'gas rates'!$AC$25:$AG$46, 21,0))</f>
        <v>2609.3009798029807</v>
      </c>
      <c r="C28" s="32">
        <f>+'input data'!$C$29/'input data'!$C$37/'input data'!$C$19*(HLOOKUP('input data'!$C$42,'electricity rates'!$H$19:$L$40, 21,0))+'input data'!$C$30/'input data'!$C$37/'input data'!$C$21*(HLOOKUP('input data'!$C$42, 'electricity rates'!$H$19:$L$40, 21,0))+(('input data'!$C$31/'input data'!$C$37/'input data'!$C$24)+0.5*('input data'!$C$31/'input data'!$C$37/'input data'!$C$19-'input data'!$C$31/'input data'!$C$37/'input data'!$C$21))*(HLOOKUP('input data'!$C$42, 'electricity rates'!$H$19:$L$40, 21,0))</f>
        <v>1211.8953597632672</v>
      </c>
      <c r="D28" s="18">
        <f t="shared" si="3"/>
        <v>1397.4056200397135</v>
      </c>
      <c r="J28" s="18">
        <f t="shared" si="13"/>
        <v>12729.445765266806</v>
      </c>
      <c r="L28" s="18">
        <v>2041</v>
      </c>
      <c r="M28" s="18">
        <f t="shared" si="1"/>
        <v>2609.3009798029807</v>
      </c>
      <c r="N28" s="32">
        <f t="shared" si="2"/>
        <v>1211.8953597632672</v>
      </c>
      <c r="O28" s="18">
        <f t="shared" si="5"/>
        <v>1397.4056200397135</v>
      </c>
      <c r="Q28" s="18"/>
      <c r="R28" s="18"/>
      <c r="S28" s="18"/>
      <c r="T28" s="18"/>
      <c r="U28" s="18">
        <f t="shared" si="15"/>
        <v>7729.4457652668061</v>
      </c>
    </row>
    <row r="29" spans="1:21">
      <c r="A29" s="18">
        <v>2042</v>
      </c>
      <c r="B29" s="18">
        <f>HLOOKUP('input data'!$C$42, 'gas rates'!$Q$25:$U$46, 22,0) +'input data'!$C$29/'input data'!$C$38/'input data'!$C$6*(HLOOKUP('input data'!$C$42,'gas rates'!$AC$25:$AG$46,22,0))+'input data'!$C$30/'input data'!$C$37/'input data'!$C$10*(HLOOKUP('input data'!$C$42,'electricity rates'!$H$19:$L$40,22,0))+'input data'!$C$31/'input data'!$C$38/'input data'!$C$13*(HLOOKUP('input data'!$C$42,'gas rates'!$AC$25:$AG$46, 22,0))</f>
        <v>2609.3009798029807</v>
      </c>
      <c r="C29" s="32">
        <f>+'input data'!$C$29/'input data'!$C$37/'input data'!$C$19*(HLOOKUP('input data'!$C$42,'electricity rates'!$H$19:$L$40, 22,0))+'input data'!$C$30/'input data'!$C$37/'input data'!$C$21*(HLOOKUP('input data'!$C$42, 'electricity rates'!$H$19:$L$40, 22,0))+(('input data'!$C$31/'input data'!$C$37/'input data'!$C$24)+0.5*('input data'!$C$31/'input data'!$C$37/'input data'!$C$19-'input data'!$C$31/'input data'!$C$37/'input data'!$C$21))*(HLOOKUP('input data'!$C$42, 'electricity rates'!$H$19:$L$40, 22,0))</f>
        <v>1211.8953597632672</v>
      </c>
      <c r="D29" s="18">
        <f t="shared" si="3"/>
        <v>1397.4056200397135</v>
      </c>
      <c r="L29" s="18">
        <v>2042</v>
      </c>
      <c r="M29" s="18">
        <f t="shared" si="1"/>
        <v>2609.3009798029807</v>
      </c>
      <c r="N29" s="32">
        <f t="shared" si="2"/>
        <v>1211.8953597632672</v>
      </c>
      <c r="O29" s="18">
        <f t="shared" si="5"/>
        <v>1397.4056200397135</v>
      </c>
      <c r="Q29" s="18"/>
      <c r="R29" s="18"/>
      <c r="S29" s="18"/>
      <c r="T29" s="18"/>
      <c r="U29" s="18"/>
    </row>
    <row r="30" spans="1:21">
      <c r="A30" s="18"/>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M42"/>
  <sheetViews>
    <sheetView topLeftCell="C11" workbookViewId="0">
      <selection activeCell="L18" sqref="L18"/>
    </sheetView>
  </sheetViews>
  <sheetFormatPr defaultColWidth="8.7265625" defaultRowHeight="14.5"/>
  <cols>
    <col min="1" max="1" width="31.26953125" style="2" customWidth="1"/>
    <col min="2" max="12" width="14.453125" style="18" customWidth="1"/>
    <col min="13" max="13" width="13.1796875" style="18" customWidth="1"/>
    <col min="14" max="14" width="13.81640625" style="18" customWidth="1"/>
    <col min="15" max="16384" width="8.7265625" style="18"/>
  </cols>
  <sheetData>
    <row r="3" spans="1:12">
      <c r="A3" s="5" t="s">
        <v>96</v>
      </c>
    </row>
    <row r="4" spans="1:12">
      <c r="A4" s="24"/>
    </row>
    <row r="5" spans="1:12">
      <c r="A5" s="18"/>
    </row>
    <row r="6" spans="1:12">
      <c r="B6" s="30" t="s">
        <v>26</v>
      </c>
      <c r="C6" s="30" t="s">
        <v>110</v>
      </c>
      <c r="D6" s="30" t="s">
        <v>111</v>
      </c>
      <c r="E6" s="30" t="s">
        <v>112</v>
      </c>
      <c r="F6" s="30" t="s">
        <v>302</v>
      </c>
      <c r="H6" s="30" t="s">
        <v>26</v>
      </c>
      <c r="I6" s="30" t="s">
        <v>110</v>
      </c>
      <c r="J6" s="30" t="s">
        <v>111</v>
      </c>
      <c r="K6" s="30" t="s">
        <v>112</v>
      </c>
      <c r="L6" s="30" t="s">
        <v>302</v>
      </c>
    </row>
    <row r="7" spans="1:12" s="2" customFormat="1" ht="29">
      <c r="B7" s="4" t="s">
        <v>59</v>
      </c>
      <c r="C7" s="4" t="s">
        <v>59</v>
      </c>
      <c r="D7" s="4" t="s">
        <v>59</v>
      </c>
      <c r="E7" s="4" t="s">
        <v>59</v>
      </c>
      <c r="F7" s="4" t="s">
        <v>59</v>
      </c>
      <c r="H7" s="4" t="s">
        <v>60</v>
      </c>
      <c r="I7" s="4" t="s">
        <v>60</v>
      </c>
      <c r="J7" s="4" t="s">
        <v>60</v>
      </c>
      <c r="K7" s="4" t="s">
        <v>60</v>
      </c>
      <c r="L7" s="4" t="s">
        <v>60</v>
      </c>
    </row>
    <row r="8" spans="1:12">
      <c r="A8" s="2" t="s">
        <v>56</v>
      </c>
      <c r="B8" s="9">
        <f>'input data'!C5+'input data'!C8+'input data'!C12</f>
        <v>12000</v>
      </c>
      <c r="C8" s="9">
        <f>'input data'!C5+'input data'!C8+'input data'!C12</f>
        <v>12000</v>
      </c>
      <c r="D8" s="9">
        <f>'input data'!$C5+'input data'!C8+'input data'!C12</f>
        <v>12000</v>
      </c>
      <c r="E8" s="9">
        <f>'input data'!C5+'input data'!C8+'input data'!C12</f>
        <v>12000</v>
      </c>
      <c r="F8" s="9">
        <f>'input data'!C5+'input data'!C8+'input data'!C12</f>
        <v>12000</v>
      </c>
      <c r="H8" s="9">
        <f>'input data'!$C17+'input data'!$C18+'input data'!$C23</f>
        <v>24750</v>
      </c>
      <c r="I8" s="9">
        <f>'input data'!$C17+'input data'!$C18+'input data'!$C23</f>
        <v>24750</v>
      </c>
      <c r="J8" s="9">
        <f>'input data'!$C17+'input data'!$C18+'input data'!$C23</f>
        <v>24750</v>
      </c>
      <c r="K8" s="9">
        <f>'input data'!$C17+'input data'!$C18+'input data'!$C23</f>
        <v>24750</v>
      </c>
      <c r="L8" s="9">
        <f>'input data'!$C17+'input data'!$C18+'input data'!$C23</f>
        <v>24750</v>
      </c>
    </row>
    <row r="9" spans="1:12" ht="29">
      <c r="A9" s="2" t="s">
        <v>104</v>
      </c>
      <c r="B9" s="9">
        <f>'input data'!$C8+'input data'!$C12</f>
        <v>7000</v>
      </c>
      <c r="C9" s="9">
        <f>'input data'!$C8+'input data'!$C12</f>
        <v>7000</v>
      </c>
      <c r="D9" s="9">
        <f>'input data'!$C8+'input data'!$C12</f>
        <v>7000</v>
      </c>
      <c r="E9" s="9">
        <f>'input data'!$C8+'input data'!$C12</f>
        <v>7000</v>
      </c>
      <c r="F9" s="9">
        <f>'input data'!$C8+'input data'!$C12</f>
        <v>7000</v>
      </c>
      <c r="H9" s="9">
        <f>H8</f>
        <v>24750</v>
      </c>
      <c r="I9" s="9">
        <f>I8</f>
        <v>24750</v>
      </c>
      <c r="J9" s="9">
        <f>J8</f>
        <v>24750</v>
      </c>
      <c r="K9" s="9">
        <f>K8</f>
        <v>24750</v>
      </c>
      <c r="L9" s="9">
        <f>L8</f>
        <v>24750</v>
      </c>
    </row>
    <row r="10" spans="1:12" ht="29">
      <c r="A10" s="2" t="s">
        <v>92</v>
      </c>
      <c r="B10" s="9">
        <f>B9</f>
        <v>7000</v>
      </c>
      <c r="C10" s="9">
        <f>C9</f>
        <v>7000</v>
      </c>
      <c r="D10" s="9">
        <f>D9</f>
        <v>7000</v>
      </c>
      <c r="E10" s="9">
        <f>E9</f>
        <v>7000</v>
      </c>
      <c r="F10" s="9">
        <f>F9</f>
        <v>7000</v>
      </c>
      <c r="H10" s="9">
        <f>H9-5000</f>
        <v>19750</v>
      </c>
      <c r="I10" s="9">
        <f>I9-5000</f>
        <v>19750</v>
      </c>
      <c r="J10" s="9">
        <f>J9-5000</f>
        <v>19750</v>
      </c>
      <c r="K10" s="9">
        <f>K9-5000</f>
        <v>19750</v>
      </c>
      <c r="L10" s="9">
        <f>L9-5000</f>
        <v>19750</v>
      </c>
    </row>
    <row r="11" spans="1:12">
      <c r="A11" s="2" t="s">
        <v>61</v>
      </c>
      <c r="B11" s="31">
        <f>'input data'!$C29/'input data'!$C38/'input data'!$C6*(LOOKUP('input data'!$C$41, 'operational costs by year'!$A3:$A8, 'operational costs by year'!B3:B8))</f>
        <v>23753.111431306195</v>
      </c>
      <c r="C11" s="31">
        <f>'input data'!$C29/'input data'!$C38/'input data'!$C6*(LOOKUP('input data'!$C$41, 'operational costs by year'!$A3:$A8, 'operational costs by year'!C3:C8))</f>
        <v>22320.324478702325</v>
      </c>
      <c r="D11" s="9">
        <f>'input data'!$C29/'input data'!$C38/'input data'!$C6*(LOOKUP('input data'!$C$41, 'operational costs by year'!$A3:$A8, 'operational costs by year'!D3:D8))</f>
        <v>25464.026908480711</v>
      </c>
      <c r="E11" s="9">
        <f>'input data'!$C29/'input data'!$C38/'input data'!$C6*(LOOKUP('input data'!$C$41, 'operational costs by year'!$A3:$A8, 'operational costs by year'!E3:E8))</f>
        <v>24268.875083826973</v>
      </c>
      <c r="F11" s="9">
        <f>'input data'!$C29/'input data'!$C38/'input data'!$C6*(LOOKUP('input data'!$C$41, 'operational costs by year'!$A3:$A8, 'operational costs by year'!F3:F8))</f>
        <v>31809.291486707858</v>
      </c>
      <c r="H11" s="31">
        <f>'input data'!$C29/'input data'!$C37/'input data'!$C19*(LOOKUP('input data'!$C$41, 'operational costs by year'!$A21:$A26, 'operational costs by year'!B21:B26))</f>
        <v>13839.361694421299</v>
      </c>
      <c r="I11" s="9">
        <f>'input data'!$C29/'input data'!$C37/'input data'!$C19*(LOOKUP('input data'!$C$41, 'operational costs by year'!$A21:$A26, 'operational costs by year'!C21:C26))</f>
        <v>13559.964721940591</v>
      </c>
      <c r="J11" s="9">
        <f>'input data'!$C29/'input data'!$C37/'input data'!$C19*(LOOKUP('input data'!$C$41, 'operational costs by year'!$A21:$A26, 'operational costs by year'!D21:D26))</f>
        <v>14431.589878319437</v>
      </c>
      <c r="K11" s="9">
        <f>'input data'!$C29/'input data'!$C37/'input data'!$C19*(LOOKUP('input data'!$C$41, 'operational costs by year'!$A21:$A26, 'operational costs by year'!E21:E26))</f>
        <v>13517.92007323796</v>
      </c>
      <c r="L11" s="9">
        <f>'input data'!$C29/'input data'!$C37/'input data'!$C19*(LOOKUP('input data'!$C$41, 'operational costs by year'!$A21:$A26, 'operational costs by year'!F21:F26))</f>
        <v>13839.361694421299</v>
      </c>
    </row>
    <row r="12" spans="1:12">
      <c r="A12" s="2" t="s">
        <v>62</v>
      </c>
      <c r="B12" s="31">
        <f>'input data'!$C30/'input data'!$C37/'input data'!$C10*(LOOKUP('input data'!$C$41,'operational costs by year'!$A21:$A26, 'operational costs by year'!B21:B26) )</f>
        <v>3165.2340333542952</v>
      </c>
      <c r="C12" s="31">
        <f>'input data'!$C30/'input data'!$C37/'input data'!$C10*(LOOKUP('input data'!$C$41,'operational costs by year'!$A21:$A26, 'operational costs by year'!C21:C26) )</f>
        <v>3101.3324730338809</v>
      </c>
      <c r="D12" s="9">
        <f>'input data'!$C30/'input data'!$C37/'input data'!$C10*(LOOKUP('input data'!$C$41,'operational costs by year'!$A21:$A26, 'operational costs by year'!D21:D26) )</f>
        <v>3300.6839800047705</v>
      </c>
      <c r="E12" s="9">
        <f>'input data'!$C30/'input data'!$C37/'input data'!$C10*(LOOKUP('input data'!$C$41,'operational costs by year'!$A21:$A26, 'operational costs by year'!E21:E26) )</f>
        <v>3091.7163392892417</v>
      </c>
      <c r="F12" s="9">
        <f>'input data'!$C30/'input data'!$C37/'input data'!$C10*(LOOKUP('input data'!$C$41,'operational costs by year'!$A21:$A26, 'operational costs by year'!F21:F26) )</f>
        <v>3165.2340333542952</v>
      </c>
      <c r="H12" s="31">
        <f>'input data'!$C30/'input data'!$C37/'input data'!$C21*(LOOKUP('input data'!$C$41, 'operational costs by year'!$A21:$A26, 'operational costs by year'!B21:B26))</f>
        <v>2585.6335204254992</v>
      </c>
      <c r="I12" s="9">
        <f>'input data'!$C30/'input data'!$C37/'input data'!$C21*(LOOKUP('input data'!$C$41, 'operational costs by year'!$A21:$A26, 'operational costs by year'!C21:C26))</f>
        <v>2533.4332677330117</v>
      </c>
      <c r="J12" s="9">
        <f>'input data'!$C30/'input data'!$C37/'input data'!$C21*(LOOKUP('input data'!$C$41, 'operational costs by year'!$A21:$A26, 'operational costs by year'!D21:D26))</f>
        <v>2696.2806064572928</v>
      </c>
      <c r="K12" s="9">
        <f>'input data'!$C30/'input data'!$C37/'input data'!$C21*(LOOKUP('input data'!$C$41, 'operational costs by year'!$A21:$A26, 'operational costs by year'!E21:E26))</f>
        <v>2525.5779883176428</v>
      </c>
      <c r="L12" s="9">
        <f>'input data'!$C30/'input data'!$C37/'input data'!$C21*(LOOKUP('input data'!$C$41, 'operational costs by year'!$A21:$A26, 'operational costs by year'!F21:F26))</f>
        <v>2585.6335204254992</v>
      </c>
    </row>
    <row r="13" spans="1:12" ht="29">
      <c r="A13" s="2" t="s">
        <v>161</v>
      </c>
      <c r="B13" s="31">
        <f>'input data'!$C31/'input data'!$C38/'input data'!$C13*(LOOKUP('input data'!$C$41, 'operational costs by year'!$A3:$A8, 'operational costs by year'!B3:B8))</f>
        <v>4830.7466227687455</v>
      </c>
      <c r="C13" s="9">
        <f>'input data'!$C31/'input data'!$C38/'input data'!$C13*(LOOKUP('input data'!$C$41, 'operational costs by year'!$A3:$A8, 'operational costs by year'!C3:C8))</f>
        <v>4539.3561347286841</v>
      </c>
      <c r="D13" s="9">
        <f>'input data'!$C31/'input data'!$C38/'input data'!$C13*(LOOKUP('input data'!$C$41, 'operational costs by year'!$A3:$A8, 'operational costs by year'!D3:D8))</f>
        <v>5178.7010028551558</v>
      </c>
      <c r="E13" s="9">
        <f>'input data'!$C31/'input data'!$C38/'input data'!$C13*(LOOKUP('input data'!$C$41, 'operational costs by year'!$A3:$A8, 'operational costs by year'!E3:E8))</f>
        <v>4935.6391346304899</v>
      </c>
      <c r="F13" s="9">
        <f>'input data'!$C31/'input data'!$C38/'input data'!$C13*(LOOKUP('input data'!$C$41, 'operational costs by year'!$A3:$A8, 'operational costs by year'!F3:F8))</f>
        <v>6469.1578560758944</v>
      </c>
      <c r="H13" s="9">
        <f>(('input data'!$C31/'input data'!$C37/'input data'!$C24))*(LOOKUP('input data'!$C$41, 'operational costs by year'!$A21:$A26, 'operational costs by year'!B21:B26))</f>
        <v>1429.2016420083337</v>
      </c>
      <c r="I13" s="9">
        <f>(('input data'!$C31/'input data'!$C37/'input data'!$C24))*(LOOKUP('input data'!$C$41, 'operational costs by year'!$A21:$A26, 'operational costs by year'!C21:C26))</f>
        <v>1400.3480994347226</v>
      </c>
      <c r="J13" s="9">
        <f>(('input data'!$C31/'input data'!$C37/'input data'!$C24))*(LOOKUP('input data'!$C$41, 'operational costs by year'!$A21:$A26, 'operational costs by year'!D21:D26))</f>
        <v>1490.3615070049993</v>
      </c>
      <c r="K13" s="9">
        <f>(('input data'!$C31/'input data'!$C37/'input data'!$C24))*(LOOKUP('input data'!$C$41, 'operational costs by year'!$A21:$A26, 'operational costs by year'!E21:E26))</f>
        <v>1396.0061158743331</v>
      </c>
      <c r="L13" s="9">
        <f>(('input data'!$C31/'input data'!$C37/'input data'!$C24))*(LOOKUP('input data'!$C$41, 'operational costs by year'!$A21:$A26, 'operational costs by year'!F21:F26))</f>
        <v>1429.2016420083337</v>
      </c>
    </row>
    <row r="14" spans="1:12">
      <c r="A14" s="2" t="s">
        <v>165</v>
      </c>
      <c r="B14" s="31"/>
      <c r="C14" s="9"/>
      <c r="D14" s="9"/>
      <c r="E14" s="9"/>
      <c r="F14" s="9"/>
      <c r="H14" s="9">
        <f>(0.5*('input data'!$C31/'input data'!$C37/'input data'!$C19-'input data'!$C31/'input data'!$C37/'input data'!$C21))*(LOOKUP('input data'!$C$41, 'operational costs by year'!$A21:$A26, 'operational costs by year'!B21:B26))</f>
        <v>324.2335395938826</v>
      </c>
      <c r="I14" s="9">
        <f>(0.5*('input data'!$C31/'input data'!$C37/'input data'!$C19-'input data'!$C31/'input data'!$C37/'input data'!$C21))*(LOOKUP('input data'!$C$41, 'operational costs by year'!$A21:$A26, 'operational costs by year'!C21:C26))</f>
        <v>317.6877269083343</v>
      </c>
      <c r="J14" s="9">
        <f>(0.5*('input data'!$C31/'input data'!$C37/'input data'!$C19-'input data'!$C31/'input data'!$C37/'input data'!$C21))*(LOOKUP('input data'!$C$41, 'operational costs by year'!$A21:$A26, 'operational costs by year'!D21:D26))</f>
        <v>338.10847433093443</v>
      </c>
      <c r="K14" s="9">
        <f>(0.5*('input data'!$C31/'input data'!$C37/'input data'!$C19-'input data'!$C31/'input data'!$C37/'input data'!$C21))*(LOOKUP('input data'!$C$41, 'operational costs by year'!$A21:$A26, 'operational costs by year'!E21:E26))</f>
        <v>316.70268976783302</v>
      </c>
      <c r="L14" s="9">
        <f>(0.5*('input data'!$C31/'input data'!$C37/'input data'!$C19-'input data'!$C31/'input data'!$C37/'input data'!$C21))*(LOOKUP('input data'!$C$41, 'operational costs by year'!$A21:$A26, 'operational costs by year'!F21:F26))</f>
        <v>324.2335395938826</v>
      </c>
    </row>
    <row r="15" spans="1:12">
      <c r="A15" s="2" t="s">
        <v>105</v>
      </c>
      <c r="B15" s="9">
        <f>LOOKUP('input data'!$C$41, 'operational costs by year'!$A12:$A17, 'operational costs by year'!B12:B17)</f>
        <v>4499.2079999999996</v>
      </c>
      <c r="C15" s="9">
        <f>LOOKUP('input data'!$C$41, 'operational costs by year'!$A12:$A17, 'operational costs by year'!C12:C17)</f>
        <v>4714.8119999999981</v>
      </c>
      <c r="D15" s="9">
        <f>LOOKUP('input data'!$C$41, 'operational costs by year'!$A12:$A17, 'operational costs by year'!D12:D17)</f>
        <v>4714.8119999999981</v>
      </c>
      <c r="E15" s="9">
        <f>LOOKUP('input data'!$C$41, 'operational costs by year'!$A12:$A17, 'operational costs by year'!E12:E17)</f>
        <v>4714.8119999999981</v>
      </c>
      <c r="F15" s="9">
        <f>LOOKUP('input data'!$C$41, 'operational costs by year'!$A12:$A17, 'operational costs by year'!F12:F17)</f>
        <v>4499.2079999999996</v>
      </c>
      <c r="H15" s="9">
        <v>0</v>
      </c>
      <c r="I15" s="9">
        <v>0</v>
      </c>
      <c r="J15" s="9">
        <v>0</v>
      </c>
      <c r="K15" s="9">
        <v>0</v>
      </c>
      <c r="L15" s="9">
        <v>0</v>
      </c>
    </row>
    <row r="16" spans="1:12">
      <c r="A16" s="2" t="s">
        <v>93</v>
      </c>
      <c r="B16" s="9">
        <f>SUM(B11:B15)</f>
        <v>36248.300087429234</v>
      </c>
      <c r="C16" s="9">
        <f>SUM(C11:C15)</f>
        <v>34675.825086464887</v>
      </c>
      <c r="D16" s="9">
        <f>SUM(D11:D15)</f>
        <v>38658.22389134064</v>
      </c>
      <c r="E16" s="9">
        <f>SUM(E11:E15)</f>
        <v>37011.042557746703</v>
      </c>
      <c r="F16" s="9">
        <f>SUM(F11:F15)</f>
        <v>45942.891376138046</v>
      </c>
      <c r="H16" s="9">
        <f>SUM(H11:H15)</f>
        <v>18178.430396449017</v>
      </c>
      <c r="I16" s="9">
        <f>SUM(I11:I15)</f>
        <v>17811.433816016659</v>
      </c>
      <c r="J16" s="9">
        <f>SUM(J11:J15)</f>
        <v>18956.340466112662</v>
      </c>
      <c r="K16" s="9">
        <f>SUM(K11:K15)</f>
        <v>17756.206867197769</v>
      </c>
      <c r="L16" s="9">
        <f>SUM(L11:L15)</f>
        <v>18178.430396449017</v>
      </c>
    </row>
    <row r="17" spans="1:13">
      <c r="A17" s="2" t="s">
        <v>63</v>
      </c>
      <c r="B17" s="9">
        <f>B16+B9</f>
        <v>43248.300087429234</v>
      </c>
      <c r="C17" s="9">
        <f>C16+C9</f>
        <v>41675.825086464887</v>
      </c>
      <c r="D17" s="9">
        <f>D16+D9</f>
        <v>45658.22389134064</v>
      </c>
      <c r="E17" s="9">
        <f>E16+E9</f>
        <v>44011.042557746703</v>
      </c>
      <c r="F17" s="9">
        <f>F16+F9</f>
        <v>52942.891376138046</v>
      </c>
      <c r="H17" s="9">
        <f>H16+H9</f>
        <v>42928.430396449017</v>
      </c>
      <c r="I17" s="9">
        <f>I16+I9</f>
        <v>42561.433816016659</v>
      </c>
      <c r="J17" s="9">
        <f>J16+J9</f>
        <v>43706.340466112662</v>
      </c>
      <c r="K17" s="9">
        <f>K16+K9</f>
        <v>42506.206867197769</v>
      </c>
      <c r="L17" s="9">
        <f>L16+L9</f>
        <v>42928.430396449017</v>
      </c>
    </row>
    <row r="18" spans="1:13">
      <c r="A18" s="22" t="s">
        <v>65</v>
      </c>
      <c r="B18" s="20"/>
      <c r="D18" s="20"/>
      <c r="E18" s="20"/>
      <c r="F18" s="20"/>
      <c r="H18" s="20">
        <f>B17-H17</f>
        <v>319.86969098021655</v>
      </c>
      <c r="I18" s="20">
        <f>C17-I17</f>
        <v>-885.60872955177183</v>
      </c>
      <c r="J18" s="20">
        <f>D17-J17</f>
        <v>1951.8834252279776</v>
      </c>
      <c r="K18" s="20">
        <f>E17-K17</f>
        <v>1504.8356905489345</v>
      </c>
      <c r="L18" s="20">
        <f>F17-L17</f>
        <v>10014.460979689029</v>
      </c>
      <c r="M18" s="20"/>
    </row>
    <row r="19" spans="1:13" ht="29">
      <c r="A19" s="22" t="s">
        <v>91</v>
      </c>
      <c r="B19" s="20"/>
      <c r="D19" s="20"/>
      <c r="E19" s="20"/>
      <c r="F19" s="20"/>
      <c r="H19" s="20">
        <f>H18+ 5000</f>
        <v>5319.8696909802165</v>
      </c>
      <c r="I19" s="20">
        <f>I18+ 5000</f>
        <v>4114.3912704482282</v>
      </c>
      <c r="J19" s="20">
        <f>J18+ 5000</f>
        <v>6951.8834252279776</v>
      </c>
      <c r="K19" s="20">
        <f>K18+ 5000</f>
        <v>6504.8356905489345</v>
      </c>
      <c r="L19" s="20">
        <f>L18+ 5000</f>
        <v>15014.460979689029</v>
      </c>
      <c r="M19" s="20"/>
    </row>
    <row r="21" spans="1:13">
      <c r="A21" s="5" t="s">
        <v>95</v>
      </c>
      <c r="H21" s="9"/>
      <c r="I21" s="9"/>
      <c r="J21" s="9"/>
      <c r="K21" s="9"/>
      <c r="L21" s="9"/>
    </row>
    <row r="22" spans="1:13">
      <c r="A22" s="24"/>
      <c r="H22" s="9"/>
      <c r="I22" s="9"/>
      <c r="J22" s="9"/>
      <c r="K22" s="9"/>
      <c r="L22" s="9"/>
    </row>
    <row r="23" spans="1:13" ht="29">
      <c r="A23" s="24"/>
      <c r="B23" s="4" t="s">
        <v>59</v>
      </c>
      <c r="C23" s="4" t="s">
        <v>60</v>
      </c>
      <c r="H23" s="9"/>
      <c r="I23" s="9"/>
      <c r="J23" s="9"/>
      <c r="K23" s="9"/>
      <c r="L23" s="9"/>
    </row>
    <row r="24" spans="1:13">
      <c r="A24" s="4" t="s">
        <v>58</v>
      </c>
      <c r="H24" s="9"/>
      <c r="I24" s="9"/>
      <c r="J24" s="9"/>
      <c r="K24" s="9"/>
      <c r="L24" s="9"/>
    </row>
    <row r="25" spans="1:13">
      <c r="A25" s="2" t="s">
        <v>71</v>
      </c>
      <c r="B25" s="16">
        <f>'input data'!$C$29/'input data'!$C$38/'input data'!$C$6*'input data'!$C$40*15/1000</f>
        <v>58.522770083102493</v>
      </c>
      <c r="C25" s="17">
        <f>'input data'!C29/'input data'!C37/'input data'!C19*(SUM('electricity rates'!C22:C36))/1000</f>
        <v>40.009786755888257</v>
      </c>
      <c r="D25" s="17"/>
      <c r="E25" s="16"/>
      <c r="F25" s="16"/>
    </row>
    <row r="26" spans="1:13">
      <c r="A26" s="2" t="s">
        <v>72</v>
      </c>
      <c r="B26" s="17">
        <f>'input data'!C30/'input data'!C37/'input data'!C10*(SUM('electricity rates'!C22:C37))/1000</f>
        <v>9.8217308258849574</v>
      </c>
      <c r="C26" s="17">
        <f>'input data'!C30/'input data'!C37/'input data'!C21*(SUM('electricity rates'!C22:C36))/1000</f>
        <v>7.4751023974467135</v>
      </c>
      <c r="D26" s="17"/>
      <c r="E26" s="17"/>
      <c r="F26" s="17"/>
    </row>
    <row r="27" spans="1:13">
      <c r="A27" s="2" t="s">
        <v>70</v>
      </c>
      <c r="B27" s="17">
        <f>'input data'!$C$31/'input data'!$C$38/'input data'!$C$13*'input data'!$C$40*15/1000</f>
        <v>11.901963864886095</v>
      </c>
      <c r="C27" s="17">
        <f>'input data'!$C$31/'input data'!$C$37/'input data'!C24*(SUM('electricity rates'!C22:C36))/1000</f>
        <v>4.1318417850852969</v>
      </c>
      <c r="D27" s="17"/>
      <c r="E27" s="16"/>
      <c r="F27" s="16"/>
    </row>
    <row r="28" spans="1:13">
      <c r="A28" s="23" t="s">
        <v>69</v>
      </c>
      <c r="B28" s="21">
        <f>SUM(B25:B27)</f>
        <v>80.246464773873555</v>
      </c>
      <c r="C28" s="21">
        <f>SUM(C25:C27)</f>
        <v>51.616730938420268</v>
      </c>
      <c r="D28" s="16"/>
      <c r="E28" s="16"/>
      <c r="F28" s="16"/>
    </row>
    <row r="30" spans="1:13">
      <c r="A30" s="4" t="s">
        <v>57</v>
      </c>
    </row>
    <row r="31" spans="1:13">
      <c r="A31" s="2" t="s">
        <v>71</v>
      </c>
      <c r="B31" s="16">
        <f>'input data'!$C$29/'input data'!$C$38/'input data'!$C$6*'input data'!$C$40*15/1000</f>
        <v>58.522770083102493</v>
      </c>
      <c r="C31" s="17">
        <f>'input data'!C29/'input data'!C37/'input data'!C19*(SUM('electricity rates'!D22:D36))/1000</f>
        <v>0</v>
      </c>
      <c r="D31" s="17"/>
      <c r="E31" s="16"/>
      <c r="F31" s="16"/>
    </row>
    <row r="32" spans="1:13">
      <c r="A32" s="2" t="s">
        <v>72</v>
      </c>
      <c r="B32" s="17">
        <f>'input data'!C30/'input data'!C37/'input data'!C10*(SUM('electricity rates'!D22:D37))/1000</f>
        <v>0</v>
      </c>
      <c r="C32" s="17">
        <f>'input data'!C30/'input data'!C37/'input data'!C21*(SUM('electricity rates'!D22:D36))/1000</f>
        <v>0</v>
      </c>
      <c r="D32" s="17"/>
      <c r="E32" s="17"/>
      <c r="F32" s="17"/>
    </row>
    <row r="33" spans="1:6">
      <c r="A33" s="2" t="s">
        <v>70</v>
      </c>
      <c r="B33" s="16">
        <f>'input data'!$C$31/'input data'!$C$38/'input data'!$C$13*'input data'!$C$40*15/1000</f>
        <v>11.901963864886095</v>
      </c>
      <c r="C33" s="17">
        <f>'input data'!$C$31/'input data'!$C$37/'input data'!C24*(SUM('electricity rates'!D22:D36))/1000</f>
        <v>0</v>
      </c>
      <c r="D33" s="17"/>
      <c r="E33" s="16"/>
      <c r="F33" s="16"/>
    </row>
    <row r="34" spans="1:6">
      <c r="A34" s="23" t="s">
        <v>69</v>
      </c>
      <c r="B34" s="21">
        <f>SUM(B31:B33)</f>
        <v>70.424733947988585</v>
      </c>
      <c r="C34" s="21">
        <f>SUM(C31:C33)</f>
        <v>0</v>
      </c>
      <c r="D34" s="16"/>
      <c r="E34" s="16"/>
      <c r="F34" s="16"/>
    </row>
    <row r="36" spans="1:6">
      <c r="A36" s="5" t="s">
        <v>98</v>
      </c>
    </row>
    <row r="37" spans="1:6">
      <c r="B37" s="18" t="s">
        <v>26</v>
      </c>
      <c r="C37" s="18" t="s">
        <v>101</v>
      </c>
    </row>
    <row r="38" spans="1:6">
      <c r="A38" s="2" t="s">
        <v>99</v>
      </c>
      <c r="B38" s="27">
        <f>H9/((B16-H16)/15)</f>
        <v>20.545250538542273</v>
      </c>
      <c r="C38" s="28">
        <f>I9/((C16-I16)/15)</f>
        <v>22.013839340323415</v>
      </c>
    </row>
    <row r="39" spans="1:6" ht="29">
      <c r="A39" s="2" t="s">
        <v>100</v>
      </c>
      <c r="B39" s="27">
        <f>H10/((B16-H16)/15)</f>
        <v>16.3946948741903</v>
      </c>
      <c r="C39" s="28">
        <f>I10/((C16-I16)/15)</f>
        <v>17.566599069551007</v>
      </c>
    </row>
    <row r="41" spans="1:6" ht="29">
      <c r="A41" s="2" t="s">
        <v>102</v>
      </c>
    </row>
    <row r="42" spans="1:6" ht="29">
      <c r="A42" s="2" t="s">
        <v>103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topLeftCell="A2" workbookViewId="0">
      <selection activeCell="F3" sqref="F3"/>
    </sheetView>
  </sheetViews>
  <sheetFormatPr defaultRowHeight="14.5"/>
  <cols>
    <col min="1" max="1" width="16.26953125" customWidth="1"/>
  </cols>
  <sheetData>
    <row r="1" spans="1:6">
      <c r="A1" s="29" t="s">
        <v>119</v>
      </c>
    </row>
    <row r="2" spans="1:6">
      <c r="A2" t="s">
        <v>122</v>
      </c>
      <c r="B2" t="s">
        <v>26</v>
      </c>
      <c r="C2" t="s">
        <v>120</v>
      </c>
      <c r="D2" t="s">
        <v>121</v>
      </c>
      <c r="E2" t="s">
        <v>112</v>
      </c>
      <c r="F2" t="s">
        <v>302</v>
      </c>
    </row>
    <row r="3" spans="1:6" s="18" customFormat="1">
      <c r="A3" s="18">
        <v>2022</v>
      </c>
      <c r="B3" s="18">
        <f>SUM('gas rates'!F26:F40)+SUM('gas rates'!M26:M40)+SUM('gas rates'!Z26:Z40)</f>
        <v>11.49446813230769</v>
      </c>
      <c r="C3" s="18">
        <f>SUM('gas rates'!C26:C40)+SUM('gas rates'!J26:J40)+SUM('gas rates'!Z26:Z40)</f>
        <v>10.801122167307692</v>
      </c>
      <c r="D3" s="18">
        <f>SUM('gas rates'!D26:D40)+SUM('gas rates'!K26:K40)+SUM('gas rates'!Z26:Z40)</f>
        <v>12.32240444230769</v>
      </c>
      <c r="E3" s="18">
        <f>SUM('gas rates'!E26:E40)+SUM('gas rates'!L26:L40)+SUM('gas rates'!Z26:Z40)</f>
        <v>11.744053492307691</v>
      </c>
      <c r="F3" s="54">
        <f>SUM('gas rates'!G26:G40)+SUM('gas rates'!N26:N40)+SUM('gas rates'!Z26:Z40)</f>
        <v>15.39296813230769</v>
      </c>
    </row>
    <row r="4" spans="1:6">
      <c r="A4" s="18">
        <v>2023</v>
      </c>
      <c r="B4">
        <f>SUM('gas rates'!F27:F41)+SUM('gas rates'!M27:M41)+SUM('gas rates'!Z27:Z41)</f>
        <v>11.752890439999998</v>
      </c>
      <c r="C4">
        <f>SUM('gas rates'!C27:C41)+SUM('gas rates'!J27:J41)+SUM('gas rates'!Z27:Z41)</f>
        <v>11.059544475000001</v>
      </c>
      <c r="D4" s="18">
        <f>SUM('gas rates'!D27:D41)+SUM('gas rates'!K27:K41)+SUM('gas rates'!Z27:Z41)</f>
        <v>12.580826749999998</v>
      </c>
      <c r="E4" s="18">
        <f>SUM('gas rates'!E27:E41)+SUM('gas rates'!L27:L41)+SUM('gas rates'!Z27:Z41)</f>
        <v>12.002475799999999</v>
      </c>
      <c r="F4" s="54">
        <f>SUM('gas rates'!G27:G41)+SUM('gas rates'!N27:N41)+SUM('gas rates'!Z27:Z41)</f>
        <v>15.651390439999998</v>
      </c>
    </row>
    <row r="5" spans="1:6">
      <c r="A5" s="18">
        <v>2024</v>
      </c>
      <c r="B5" s="18">
        <f>SUM('gas rates'!F28:F42)+SUM('gas rates'!M28:M42)+SUM('gas rates'!Z28:Z42)</f>
        <v>11.979003439999998</v>
      </c>
      <c r="C5" s="18">
        <f>SUM('gas rates'!C28:C42)+SUM('gas rates'!J28:J42)+SUM('gas rates'!Z28:Z42)</f>
        <v>11.285657475000001</v>
      </c>
      <c r="D5" s="18">
        <f>SUM('gas rates'!D28:D42)+SUM('gas rates'!K28:K42)+SUM('gas rates'!Z28:Z42)</f>
        <v>12.806939749999998</v>
      </c>
      <c r="E5" s="18">
        <f>SUM('gas rates'!E28:E42)+SUM('gas rates'!L28:L42)+SUM('gas rates'!Z28:Z42)</f>
        <v>12.228588799999999</v>
      </c>
      <c r="F5" s="54">
        <f>SUM('gas rates'!G28:G42)+SUM('gas rates'!N28:N42)+SUM('gas rates'!Z28:Z42)</f>
        <v>15.877503439999998</v>
      </c>
    </row>
    <row r="6" spans="1:6">
      <c r="A6" s="18">
        <v>2025</v>
      </c>
      <c r="B6" s="18">
        <f>SUM('gas rates'!F29:F43)+SUM('gas rates'!M29:M43)+SUM('gas rates'!Z29:Z43)</f>
        <v>12.172798439999999</v>
      </c>
      <c r="C6" s="18">
        <f>SUM('gas rates'!C29:C43)+SUM('gas rates'!J29:J43)+SUM('gas rates'!Z29:Z43)</f>
        <v>11.479452475000002</v>
      </c>
      <c r="D6" s="18">
        <f>SUM('gas rates'!D29:D43)+SUM('gas rates'!K29:K43)+SUM('gas rates'!Z29:Z43)</f>
        <v>13.000734749999999</v>
      </c>
      <c r="E6" s="18">
        <f>SUM('gas rates'!E29:E43)+SUM('gas rates'!L29:L43)+SUM('gas rates'!Z29:Z43)</f>
        <v>12.4223838</v>
      </c>
      <c r="F6" s="54">
        <f>SUM('gas rates'!G29:G43)+SUM('gas rates'!N29:N43)+SUM('gas rates'!Z29:Z43)</f>
        <v>16.07129844</v>
      </c>
    </row>
    <row r="7" spans="1:6">
      <c r="A7" s="18">
        <v>2026</v>
      </c>
      <c r="B7" s="18">
        <f>SUM('gas rates'!F30:F44)+SUM('gas rates'!M30:M44)+SUM('gas rates'!Z30:Z44)</f>
        <v>12.334275439999999</v>
      </c>
      <c r="C7" s="18">
        <f>SUM('gas rates'!C30:C44)+SUM('gas rates'!J30:J44)+SUM('gas rates'!Z30:Z44)</f>
        <v>11.640929475000002</v>
      </c>
      <c r="D7" s="18">
        <f>SUM('gas rates'!D30:D44)+SUM('gas rates'!K30:K44)+SUM('gas rates'!Z30:Z44)</f>
        <v>13.162211749999999</v>
      </c>
      <c r="E7" s="18">
        <f>SUM('gas rates'!E30:E44)+SUM('gas rates'!L30:L44)+SUM('gas rates'!Z30:Z44)</f>
        <v>12.5838608</v>
      </c>
      <c r="F7" s="54">
        <f>SUM('gas rates'!G30:G44)+SUM('gas rates'!N30:N44)+SUM('gas rates'!Z30:Z44)</f>
        <v>16.232775439999998</v>
      </c>
    </row>
    <row r="8" spans="1:6">
      <c r="A8" s="18">
        <v>2027</v>
      </c>
      <c r="B8" s="18">
        <f>SUM('gas rates'!F31:F45)+SUM('gas rates'!M31:M45)+SUM('gas rates'!Z31:Z45)</f>
        <v>12.463434439999999</v>
      </c>
      <c r="C8" s="18">
        <f>SUM('gas rates'!C31:C45)+SUM('gas rates'!J31:J45)+SUM('gas rates'!Z31:Z45)</f>
        <v>11.770088475000001</v>
      </c>
      <c r="D8" s="18">
        <f>SUM('gas rates'!D31:D45)+SUM('gas rates'!K31:K45)+SUM('gas rates'!Z31:Z45)</f>
        <v>13.291370749999999</v>
      </c>
      <c r="E8" s="18">
        <f>SUM('gas rates'!E31:E45)+SUM('gas rates'!L31:L45)+SUM('gas rates'!Z31:Z45)</f>
        <v>12.7130198</v>
      </c>
      <c r="F8" s="54">
        <f>SUM('gas rates'!G31:G45)+SUM('gas rates'!N31:N45)+SUM('gas rates'!Z31:Z45)</f>
        <v>16.361934439999999</v>
      </c>
    </row>
    <row r="10" spans="1:6">
      <c r="A10" s="29" t="s">
        <v>123</v>
      </c>
      <c r="B10" s="18"/>
      <c r="C10" s="18"/>
      <c r="D10" s="18"/>
      <c r="E10" s="18"/>
    </row>
    <row r="11" spans="1:6">
      <c r="A11" s="18" t="s">
        <v>122</v>
      </c>
      <c r="B11" s="18" t="s">
        <v>26</v>
      </c>
      <c r="C11" s="18" t="s">
        <v>120</v>
      </c>
      <c r="D11" s="18" t="s">
        <v>121</v>
      </c>
      <c r="E11" s="18" t="s">
        <v>112</v>
      </c>
      <c r="F11" t="s">
        <v>302</v>
      </c>
    </row>
    <row r="12" spans="1:6" s="18" customFormat="1">
      <c r="A12" s="18">
        <v>2022</v>
      </c>
      <c r="B12" s="16">
        <f>SUM('gas rates'!T26:T40)</f>
        <v>4499.2079999999996</v>
      </c>
      <c r="C12" s="18">
        <f>SUM('gas rates'!Q26:Q40)</f>
        <v>4714.8119999999981</v>
      </c>
      <c r="D12" s="18">
        <f>SUM('gas rates'!R26:R40)</f>
        <v>4714.8119999999981</v>
      </c>
      <c r="E12" s="18">
        <f>SUM('gas rates'!S26:S40)</f>
        <v>4714.8119999999981</v>
      </c>
      <c r="F12" s="16">
        <f>SUM('gas rates'!U26:U40)</f>
        <v>4499.2079999999996</v>
      </c>
    </row>
    <row r="13" spans="1:6">
      <c r="A13" s="18">
        <v>2023</v>
      </c>
      <c r="B13" s="16">
        <f>SUM('gas rates'!T27:T41)</f>
        <v>4499.2079999999996</v>
      </c>
      <c r="C13" s="18">
        <f>SUM('gas rates'!Q27:Q41)</f>
        <v>4714.8119999999981</v>
      </c>
      <c r="D13" s="18">
        <f>SUM('gas rates'!R27:R41)</f>
        <v>4714.8119999999981</v>
      </c>
      <c r="E13" s="18">
        <f>SUM('gas rates'!S27:S41)</f>
        <v>4714.8119999999981</v>
      </c>
      <c r="F13" s="16">
        <f>SUM('gas rates'!U27:U41)</f>
        <v>4499.2079999999996</v>
      </c>
    </row>
    <row r="14" spans="1:6">
      <c r="A14" s="18">
        <v>2024</v>
      </c>
      <c r="B14" s="16">
        <f>SUM('gas rates'!T28:T42)</f>
        <v>4499.2079999999996</v>
      </c>
      <c r="C14" s="18">
        <f>SUM('gas rates'!Q28:Q42)</f>
        <v>4714.8119999999981</v>
      </c>
      <c r="D14" s="18">
        <f>SUM('gas rates'!R28:R42)</f>
        <v>4714.8119999999981</v>
      </c>
      <c r="E14" s="18">
        <f>SUM('gas rates'!S28:S42)</f>
        <v>4714.8119999999981</v>
      </c>
      <c r="F14" s="16">
        <f>SUM('gas rates'!U28:U42)</f>
        <v>4499.2079999999996</v>
      </c>
    </row>
    <row r="15" spans="1:6">
      <c r="A15" s="18">
        <v>2025</v>
      </c>
      <c r="B15" s="16">
        <f>SUM('gas rates'!T29:T43)</f>
        <v>4499.2079999999996</v>
      </c>
      <c r="C15" s="18">
        <f>SUM('gas rates'!Q29:Q43)</f>
        <v>4714.8119999999981</v>
      </c>
      <c r="D15" s="18">
        <f>SUM('gas rates'!R29:R43)</f>
        <v>4714.8119999999981</v>
      </c>
      <c r="E15" s="18">
        <f>SUM('gas rates'!S29:S43)</f>
        <v>4714.8119999999981</v>
      </c>
      <c r="F15" s="16">
        <f>SUM('gas rates'!U29:U43)</f>
        <v>4499.2079999999996</v>
      </c>
    </row>
    <row r="16" spans="1:6">
      <c r="A16" s="18">
        <v>2026</v>
      </c>
      <c r="B16" s="16">
        <f>SUM('gas rates'!T30:T44)</f>
        <v>4499.2079999999996</v>
      </c>
      <c r="C16" s="18">
        <f>SUM('gas rates'!Q30:Q44)</f>
        <v>4714.8119999999981</v>
      </c>
      <c r="D16" s="18">
        <f>SUM('gas rates'!R30:R44)</f>
        <v>4714.8119999999981</v>
      </c>
      <c r="E16" s="18">
        <f>SUM('gas rates'!S30:S44)</f>
        <v>4714.8119999999981</v>
      </c>
      <c r="F16" s="16">
        <f>SUM('gas rates'!U30:U44)</f>
        <v>4499.2079999999996</v>
      </c>
    </row>
    <row r="17" spans="1:6">
      <c r="A17" s="18">
        <v>2027</v>
      </c>
      <c r="B17" s="16">
        <f>SUM('gas rates'!T31:T45)</f>
        <v>4499.2079999999996</v>
      </c>
      <c r="C17" s="18">
        <f>SUM('gas rates'!Q31:Q45)</f>
        <v>4714.8119999999981</v>
      </c>
      <c r="D17" s="18">
        <f>SUM('gas rates'!R31:R45)</f>
        <v>4714.8119999999981</v>
      </c>
      <c r="E17" s="18">
        <f>SUM('gas rates'!S31:S45)</f>
        <v>4714.8119999999981</v>
      </c>
      <c r="F17" s="16">
        <f>SUM('gas rates'!U31:U45)</f>
        <v>4499.2079999999996</v>
      </c>
    </row>
    <row r="19" spans="1:6">
      <c r="A19" s="29" t="s">
        <v>124</v>
      </c>
      <c r="B19" s="18"/>
      <c r="C19" s="18"/>
      <c r="D19" s="18"/>
      <c r="E19" s="18"/>
    </row>
    <row r="20" spans="1:6">
      <c r="A20" s="18" t="s">
        <v>122</v>
      </c>
      <c r="B20" s="18" t="s">
        <v>26</v>
      </c>
      <c r="C20" s="18" t="s">
        <v>120</v>
      </c>
      <c r="D20" s="18" t="s">
        <v>121</v>
      </c>
      <c r="E20" s="18" t="s">
        <v>112</v>
      </c>
      <c r="F20" s="18" t="s">
        <v>302</v>
      </c>
    </row>
    <row r="21" spans="1:6" s="18" customFormat="1">
      <c r="A21" s="18">
        <v>2022</v>
      </c>
      <c r="B21" s="18">
        <f>SUM('electricity rates'!K20:K34)</f>
        <v>1.8031983333750004</v>
      </c>
      <c r="C21" s="18">
        <f>SUM('electricity rates'!H20:H34)</f>
        <v>1.7667943310625005</v>
      </c>
      <c r="D21" s="18">
        <f>SUM('electricity rates'!I20:I34)</f>
        <v>1.8803626490249992</v>
      </c>
      <c r="E21" s="18">
        <f>SUM('electricity rates'!J20:J34)</f>
        <v>1.7613161275049996</v>
      </c>
      <c r="F21" s="18">
        <f>SUM('electricity rates'!L20:L34)</f>
        <v>1.8031983333750004</v>
      </c>
    </row>
    <row r="22" spans="1:6">
      <c r="A22" s="18">
        <v>2023</v>
      </c>
      <c r="B22" s="18">
        <f>SUM('electricity rates'!K21:K35)</f>
        <v>1.8031983333750004</v>
      </c>
      <c r="C22" s="18">
        <f>SUM('electricity rates'!H21:H35)</f>
        <v>1.7667943310625005</v>
      </c>
      <c r="D22" s="18">
        <f>SUM('electricity rates'!I21:I35)</f>
        <v>1.8803626490249992</v>
      </c>
      <c r="E22" s="18">
        <f>SUM('electricity rates'!J21:J35)</f>
        <v>1.7613161275049996</v>
      </c>
      <c r="F22" s="18">
        <f>SUM('electricity rates'!L21:L35)</f>
        <v>1.8031983333750004</v>
      </c>
    </row>
    <row r="23" spans="1:6">
      <c r="A23" s="18">
        <v>2024</v>
      </c>
      <c r="B23" s="18">
        <f>SUM('electricity rates'!K22:K36)</f>
        <v>1.8031983333750004</v>
      </c>
      <c r="C23" s="18">
        <f>SUM('electricity rates'!H22:H36)</f>
        <v>1.7667943310625005</v>
      </c>
      <c r="D23" s="18">
        <f>SUM('electricity rates'!I22:I36)</f>
        <v>1.8803626490249992</v>
      </c>
      <c r="E23" s="18">
        <f>SUM('electricity rates'!J22:J36)</f>
        <v>1.7613161275049996</v>
      </c>
      <c r="F23" s="18">
        <f>SUM('electricity rates'!L22:L36)</f>
        <v>1.8031983333750004</v>
      </c>
    </row>
    <row r="24" spans="1:6">
      <c r="A24" s="18">
        <v>2025</v>
      </c>
      <c r="B24" s="18">
        <f>SUM('electricity rates'!K23:K37)</f>
        <v>1.8031983333750004</v>
      </c>
      <c r="C24" s="18">
        <f>SUM('electricity rates'!H23:H37)</f>
        <v>1.7667943310625005</v>
      </c>
      <c r="D24" s="18">
        <f>SUM('electricity rates'!I23:I37)</f>
        <v>1.8803626490249992</v>
      </c>
      <c r="E24" s="18">
        <f>SUM('electricity rates'!J23:J37)</f>
        <v>1.7613161275049996</v>
      </c>
      <c r="F24" s="18">
        <f>SUM('electricity rates'!L23:L37)</f>
        <v>1.8031983333750004</v>
      </c>
    </row>
    <row r="25" spans="1:6">
      <c r="A25" s="18">
        <v>2026</v>
      </c>
      <c r="B25" s="18">
        <f>SUM('electricity rates'!K24:K38)</f>
        <v>1.8031983333750004</v>
      </c>
      <c r="C25" s="18">
        <f>SUM('electricity rates'!H24:H38)</f>
        <v>1.7667943310625005</v>
      </c>
      <c r="D25" s="18">
        <f>SUM('electricity rates'!I24:I38)</f>
        <v>1.8803626490249992</v>
      </c>
      <c r="E25" s="18">
        <f>SUM('electricity rates'!J24:J38)</f>
        <v>1.7613161275049996</v>
      </c>
      <c r="F25" s="18">
        <f>SUM('electricity rates'!L24:L38)</f>
        <v>1.8031983333750004</v>
      </c>
    </row>
    <row r="26" spans="1:6">
      <c r="A26" s="18">
        <v>2027</v>
      </c>
      <c r="B26" s="18">
        <f>SUM('electricity rates'!K25:K39)</f>
        <v>1.8031983333750004</v>
      </c>
      <c r="C26" s="18">
        <f>SUM('electricity rates'!H25:H39)</f>
        <v>1.7667943310625005</v>
      </c>
      <c r="D26" s="18">
        <f>SUM('electricity rates'!I25:I39)</f>
        <v>1.8803626490249992</v>
      </c>
      <c r="E26" s="18">
        <f>SUM('electricity rates'!J25:J39)</f>
        <v>1.7613161275049996</v>
      </c>
      <c r="F26" s="18">
        <f>SUM('electricity rates'!L25:L39)</f>
        <v>1.8031983333750004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L45"/>
  <sheetViews>
    <sheetView workbookViewId="0">
      <selection activeCell="I7" sqref="I7:L12"/>
    </sheetView>
  </sheetViews>
  <sheetFormatPr defaultRowHeight="14.5"/>
  <cols>
    <col min="1" max="1" width="19.81640625" customWidth="1"/>
    <col min="2" max="2" width="11.81640625" bestFit="1" customWidth="1"/>
    <col min="3" max="3" width="11.08984375" bestFit="1" customWidth="1"/>
    <col min="4" max="4" width="11.81640625" customWidth="1"/>
    <col min="5" max="5" width="11.6328125" customWidth="1"/>
    <col min="6" max="6" width="14.26953125" customWidth="1"/>
    <col min="12" max="12" width="12.54296875" customWidth="1"/>
    <col min="22" max="22" width="17.1796875" customWidth="1"/>
  </cols>
  <sheetData>
    <row r="3" spans="1:12">
      <c r="A3" s="11" t="s">
        <v>53</v>
      </c>
      <c r="B3" s="13"/>
      <c r="C3" s="13"/>
    </row>
    <row r="4" spans="1:12">
      <c r="A4" s="18" t="s">
        <v>97</v>
      </c>
    </row>
    <row r="5" spans="1:12">
      <c r="A5" t="s">
        <v>44</v>
      </c>
      <c r="B5" t="s">
        <v>219</v>
      </c>
      <c r="C5" t="s">
        <v>45</v>
      </c>
      <c r="E5" s="18" t="s">
        <v>220</v>
      </c>
    </row>
    <row r="6" spans="1:12">
      <c r="A6" t="s">
        <v>195</v>
      </c>
      <c r="B6">
        <v>147</v>
      </c>
      <c r="C6">
        <v>378.5</v>
      </c>
      <c r="D6">
        <f>B6*C6</f>
        <v>55639.5</v>
      </c>
      <c r="E6">
        <v>118.6</v>
      </c>
      <c r="F6">
        <v>71.7</v>
      </c>
      <c r="G6">
        <f>E6*F6</f>
        <v>8503.6200000000008</v>
      </c>
    </row>
    <row r="7" spans="1:12">
      <c r="A7" t="s">
        <v>196</v>
      </c>
      <c r="B7">
        <v>104.3</v>
      </c>
      <c r="C7">
        <v>251.9</v>
      </c>
      <c r="D7" s="18">
        <f t="shared" ref="D7:D15" si="0">B7*C7</f>
        <v>26273.17</v>
      </c>
      <c r="E7">
        <v>92.6</v>
      </c>
      <c r="F7">
        <v>47.8</v>
      </c>
      <c r="G7" s="18">
        <f t="shared" ref="G7:G15" si="1">E7*F7</f>
        <v>4426.28</v>
      </c>
      <c r="I7" t="s">
        <v>207</v>
      </c>
      <c r="L7" t="s">
        <v>208</v>
      </c>
    </row>
    <row r="8" spans="1:12">
      <c r="A8" t="s">
        <v>197</v>
      </c>
      <c r="B8">
        <v>89.2</v>
      </c>
      <c r="C8">
        <v>559.4</v>
      </c>
      <c r="D8" s="18">
        <f t="shared" si="0"/>
        <v>49898.479999999996</v>
      </c>
      <c r="E8">
        <v>58.9</v>
      </c>
      <c r="F8">
        <v>106.5</v>
      </c>
      <c r="G8" s="18">
        <f t="shared" si="1"/>
        <v>6272.8499999999995</v>
      </c>
      <c r="I8" t="s">
        <v>195</v>
      </c>
      <c r="J8" s="18">
        <f>(D6+G6)/(C6+F6)</f>
        <v>142.47694358063083</v>
      </c>
      <c r="K8" s="18">
        <f>J8*E$18</f>
        <v>128.22924922256774</v>
      </c>
      <c r="L8" s="6">
        <f>20.7/82.8*J8</f>
        <v>35.619235895157708</v>
      </c>
    </row>
    <row r="9" spans="1:12">
      <c r="A9" t="s">
        <v>198</v>
      </c>
      <c r="B9">
        <v>94.2</v>
      </c>
      <c r="C9">
        <v>307.5</v>
      </c>
      <c r="D9" s="18">
        <f t="shared" si="0"/>
        <v>28966.5</v>
      </c>
      <c r="E9">
        <v>67</v>
      </c>
      <c r="F9">
        <v>85.3</v>
      </c>
      <c r="G9" s="18">
        <f t="shared" si="1"/>
        <v>5715.0999999999995</v>
      </c>
      <c r="I9" t="s">
        <v>205</v>
      </c>
      <c r="J9" s="18">
        <f>(SUM(D7:D9)+SUM(G7:G9))/(SUM(C7:C9)+SUM(F7:F9))</f>
        <v>89.482022968197867</v>
      </c>
      <c r="K9" s="18">
        <f t="shared" ref="K9:K10" si="2">J9*E$18</f>
        <v>80.533820671378081</v>
      </c>
      <c r="L9" s="6">
        <f t="shared" ref="L9:L12" si="3">20.7/82.8*J9</f>
        <v>22.370505742049467</v>
      </c>
    </row>
    <row r="10" spans="1:12">
      <c r="A10" t="s">
        <v>199</v>
      </c>
      <c r="B10">
        <v>77.2</v>
      </c>
      <c r="C10">
        <v>668.2</v>
      </c>
      <c r="D10" s="18">
        <f t="shared" si="0"/>
        <v>51585.040000000008</v>
      </c>
      <c r="E10">
        <v>54.8</v>
      </c>
      <c r="F10">
        <v>206.1</v>
      </c>
      <c r="G10" s="18">
        <f t="shared" si="1"/>
        <v>11294.279999999999</v>
      </c>
      <c r="I10" t="s">
        <v>206</v>
      </c>
      <c r="J10" s="18">
        <f>(SUM(D10:D15)+SUM(G10:G15))/(SUM(C10:C15)+SUM(F10:F15))</f>
        <v>66.324933222805569</v>
      </c>
      <c r="K10" s="18">
        <f t="shared" si="2"/>
        <v>59.692439900525017</v>
      </c>
      <c r="L10" s="6">
        <f t="shared" si="3"/>
        <v>16.581233305701392</v>
      </c>
    </row>
    <row r="11" spans="1:12">
      <c r="A11" t="s">
        <v>200</v>
      </c>
      <c r="B11">
        <v>69.400000000000006</v>
      </c>
      <c r="C11">
        <v>185.1</v>
      </c>
      <c r="D11" s="18">
        <f t="shared" si="0"/>
        <v>12845.94</v>
      </c>
      <c r="E11">
        <v>52.8</v>
      </c>
      <c r="F11">
        <v>69.2</v>
      </c>
      <c r="G11" s="18">
        <f t="shared" si="1"/>
        <v>3653.7599999999998</v>
      </c>
      <c r="L11" s="6"/>
    </row>
    <row r="12" spans="1:12">
      <c r="A12" t="s">
        <v>201</v>
      </c>
      <c r="B12">
        <v>71.8</v>
      </c>
      <c r="C12">
        <v>264.60000000000002</v>
      </c>
      <c r="D12" s="18">
        <f t="shared" si="0"/>
        <v>18998.280000000002</v>
      </c>
      <c r="E12">
        <v>48.6</v>
      </c>
      <c r="F12">
        <v>98.9</v>
      </c>
      <c r="G12" s="18">
        <f t="shared" si="1"/>
        <v>4806.54</v>
      </c>
      <c r="I12" t="s">
        <v>221</v>
      </c>
      <c r="J12" s="18">
        <f>(SUM(D6:D15)+SUM(G6:G15))/(SUM(C6:C15)+SUM(F6:F15))</f>
        <v>82.842577889447242</v>
      </c>
      <c r="L12" s="6">
        <f t="shared" si="3"/>
        <v>20.71064447236181</v>
      </c>
    </row>
    <row r="13" spans="1:12">
      <c r="A13" t="s">
        <v>202</v>
      </c>
      <c r="B13">
        <v>70.099999999999994</v>
      </c>
      <c r="C13">
        <v>198.5</v>
      </c>
      <c r="D13" s="18">
        <f t="shared" si="0"/>
        <v>13914.849999999999</v>
      </c>
      <c r="E13">
        <v>43.1</v>
      </c>
      <c r="F13">
        <v>79.8</v>
      </c>
      <c r="G13" s="18">
        <f t="shared" si="1"/>
        <v>3439.38</v>
      </c>
    </row>
    <row r="14" spans="1:12">
      <c r="A14" t="s">
        <v>203</v>
      </c>
      <c r="B14">
        <v>68.099999999999994</v>
      </c>
      <c r="C14">
        <v>151.30000000000001</v>
      </c>
      <c r="D14" s="18">
        <f t="shared" si="0"/>
        <v>10303.530000000001</v>
      </c>
      <c r="E14">
        <v>38.200000000000003</v>
      </c>
      <c r="F14">
        <v>70.7</v>
      </c>
      <c r="G14" s="18">
        <f t="shared" si="1"/>
        <v>2700.7400000000002</v>
      </c>
    </row>
    <row r="15" spans="1:12">
      <c r="A15" t="s">
        <v>204</v>
      </c>
      <c r="B15">
        <v>67.5</v>
      </c>
      <c r="C15">
        <v>112.6</v>
      </c>
      <c r="D15" s="18">
        <f t="shared" si="0"/>
        <v>7600.5</v>
      </c>
      <c r="E15">
        <v>43.3</v>
      </c>
      <c r="F15">
        <v>66.400000000000006</v>
      </c>
      <c r="G15" s="18">
        <f t="shared" si="1"/>
        <v>2875.12</v>
      </c>
    </row>
    <row r="17" spans="1:9" ht="58">
      <c r="A17" s="2"/>
      <c r="B17" s="15"/>
      <c r="C17" s="18"/>
      <c r="D17" s="2" t="s">
        <v>134</v>
      </c>
      <c r="E17">
        <f>J12</f>
        <v>82.842577889447242</v>
      </c>
    </row>
    <row r="18" spans="1:9">
      <c r="A18" s="2"/>
      <c r="B18" s="3"/>
      <c r="D18" t="s">
        <v>226</v>
      </c>
      <c r="E18" s="3">
        <v>0.9</v>
      </c>
      <c r="F18" t="s">
        <v>245</v>
      </c>
    </row>
    <row r="19" spans="1:9">
      <c r="A19" s="12"/>
      <c r="B19" s="26"/>
      <c r="E19" s="12">
        <f>E17*E18</f>
        <v>74.558320100502513</v>
      </c>
    </row>
    <row r="22" spans="1:9">
      <c r="A22" t="s">
        <v>46</v>
      </c>
      <c r="B22">
        <v>24.8</v>
      </c>
      <c r="C22" t="s">
        <v>97</v>
      </c>
    </row>
    <row r="23" spans="1:9">
      <c r="A23" t="s">
        <v>51</v>
      </c>
      <c r="B23">
        <v>3821.8</v>
      </c>
      <c r="C23" s="18" t="s">
        <v>97</v>
      </c>
    </row>
    <row r="24" spans="1:9">
      <c r="A24" t="s">
        <v>47</v>
      </c>
      <c r="B24">
        <v>12.5</v>
      </c>
      <c r="C24" s="18" t="s">
        <v>97</v>
      </c>
    </row>
    <row r="25" spans="1:9">
      <c r="A25" t="s">
        <v>48</v>
      </c>
      <c r="B25" s="7">
        <f>(1.12*B24-0.02*B24*B24)/3.413</f>
        <v>3.1863463228830948</v>
      </c>
    </row>
    <row r="26" spans="1:9">
      <c r="A26" s="12" t="s">
        <v>50</v>
      </c>
      <c r="B26" s="26">
        <f>B22/B23*B25*1000</f>
        <v>20.676484590376457</v>
      </c>
    </row>
    <row r="29" spans="1:9" ht="29">
      <c r="A29" s="46" t="s">
        <v>211</v>
      </c>
    </row>
    <row r="30" spans="1:9">
      <c r="B30" t="s">
        <v>179</v>
      </c>
      <c r="E30" t="s">
        <v>183</v>
      </c>
      <c r="F30" t="s">
        <v>187</v>
      </c>
      <c r="I30" t="s">
        <v>188</v>
      </c>
    </row>
    <row r="31" spans="1:9">
      <c r="A31" t="s">
        <v>180</v>
      </c>
      <c r="B31" s="25">
        <v>7.1307999999999996E-2</v>
      </c>
      <c r="D31" t="s">
        <v>180</v>
      </c>
      <c r="E31" s="25">
        <v>0.16512099999999999</v>
      </c>
      <c r="F31" s="25">
        <v>0.127608</v>
      </c>
      <c r="H31" t="s">
        <v>189</v>
      </c>
      <c r="I31">
        <v>0.12038</v>
      </c>
    </row>
    <row r="32" spans="1:9">
      <c r="A32" t="s">
        <v>181</v>
      </c>
      <c r="B32" s="25">
        <v>6.8362000000000006E-2</v>
      </c>
      <c r="D32" t="s">
        <v>184</v>
      </c>
      <c r="E32" s="25">
        <v>0.162549</v>
      </c>
      <c r="F32" s="25">
        <v>0.12503600000000001</v>
      </c>
      <c r="H32" t="s">
        <v>190</v>
      </c>
      <c r="I32">
        <v>0.113862</v>
      </c>
    </row>
    <row r="33" spans="1:9">
      <c r="A33" t="s">
        <v>182</v>
      </c>
      <c r="B33" s="25">
        <v>6.0755000000000003E-2</v>
      </c>
      <c r="D33" t="s">
        <v>184</v>
      </c>
      <c r="E33" s="25">
        <v>0.158474</v>
      </c>
      <c r="F33" s="25">
        <v>0.120961</v>
      </c>
      <c r="H33" t="s">
        <v>191</v>
      </c>
      <c r="I33">
        <v>0.10875799999999999</v>
      </c>
    </row>
    <row r="34" spans="1:9">
      <c r="A34" t="s">
        <v>211</v>
      </c>
      <c r="B34">
        <f>(100*B31 + 150*B32 + 50 *B33)/300</f>
        <v>6.8076166666666674E-2</v>
      </c>
      <c r="D34" s="18" t="s">
        <v>185</v>
      </c>
      <c r="E34" s="25">
        <v>0.15473500000000001</v>
      </c>
      <c r="F34" s="25">
        <v>0.11722200000000001</v>
      </c>
      <c r="H34" t="s">
        <v>192</v>
      </c>
      <c r="I34">
        <v>0.10495400000000001</v>
      </c>
    </row>
    <row r="35" spans="1:9">
      <c r="D35" t="s">
        <v>186</v>
      </c>
      <c r="E35" s="25">
        <v>0.151644</v>
      </c>
      <c r="F35" s="25">
        <v>0.114131</v>
      </c>
      <c r="H35" s="18" t="s">
        <v>211</v>
      </c>
      <c r="I35">
        <f>(30*I31 + 55*I32 + 85*I33 + 130*I34)/300</f>
        <v>0.10920753333333333</v>
      </c>
    </row>
    <row r="36" spans="1:9">
      <c r="D36" s="18" t="s">
        <v>211</v>
      </c>
      <c r="E36">
        <f>(100*E31 + 200*E32)/300</f>
        <v>0.16340633333333335</v>
      </c>
      <c r="F36" s="18">
        <f>(100*F31 + 200*F32)/300</f>
        <v>0.12589333333333333</v>
      </c>
    </row>
    <row r="38" spans="1:9" ht="29">
      <c r="A38" s="46" t="s">
        <v>227</v>
      </c>
    </row>
    <row r="39" spans="1:9">
      <c r="B39" t="s">
        <v>232</v>
      </c>
      <c r="C39" t="s">
        <v>247</v>
      </c>
      <c r="D39" t="s">
        <v>233</v>
      </c>
      <c r="E39" t="s">
        <v>234</v>
      </c>
      <c r="F39" t="s">
        <v>236</v>
      </c>
      <c r="G39" t="s">
        <v>237</v>
      </c>
      <c r="H39" t="s">
        <v>238</v>
      </c>
      <c r="I39" t="s">
        <v>239</v>
      </c>
    </row>
    <row r="40" spans="1:9">
      <c r="A40" t="s">
        <v>235</v>
      </c>
      <c r="B40" s="35">
        <v>8000</v>
      </c>
      <c r="D40" s="35">
        <v>12000</v>
      </c>
      <c r="E40" s="35">
        <v>8500</v>
      </c>
      <c r="F40" s="35">
        <v>10000</v>
      </c>
      <c r="G40" s="35"/>
      <c r="H40" s="35">
        <f>AVERAGE(B40:G40)</f>
        <v>9625</v>
      </c>
      <c r="I40" s="35">
        <v>10000</v>
      </c>
    </row>
    <row r="41" spans="1:9">
      <c r="A41" t="s">
        <v>228</v>
      </c>
      <c r="B41" s="35">
        <v>2500</v>
      </c>
      <c r="D41" s="35">
        <v>2350</v>
      </c>
      <c r="E41" s="35">
        <v>1500</v>
      </c>
      <c r="F41" s="35"/>
      <c r="G41" s="35"/>
      <c r="H41" s="35">
        <f>AVERAGE(B41:G41)</f>
        <v>2116.6666666666665</v>
      </c>
      <c r="I41" s="35">
        <v>2000</v>
      </c>
    </row>
    <row r="42" spans="1:9">
      <c r="B42" s="35"/>
      <c r="D42" s="35"/>
      <c r="E42" s="35" t="s">
        <v>240</v>
      </c>
      <c r="F42" s="35"/>
      <c r="G42" s="35"/>
      <c r="H42" s="35"/>
      <c r="I42" s="35"/>
    </row>
    <row r="43" spans="1:9">
      <c r="A43" t="s">
        <v>229</v>
      </c>
      <c r="B43" s="35">
        <v>11100</v>
      </c>
      <c r="C43" s="49">
        <v>11500</v>
      </c>
      <c r="D43" s="35">
        <v>17250</v>
      </c>
      <c r="E43" s="35"/>
      <c r="F43" s="35">
        <v>18000</v>
      </c>
      <c r="G43" s="35">
        <v>22000</v>
      </c>
      <c r="H43" s="35">
        <f>AVERAGE(B43:G43)</f>
        <v>15970</v>
      </c>
      <c r="I43" s="35">
        <v>19000</v>
      </c>
    </row>
    <row r="44" spans="1:9">
      <c r="A44" t="s">
        <v>230</v>
      </c>
      <c r="B44" s="35"/>
      <c r="D44" s="35">
        <v>21000</v>
      </c>
      <c r="E44" s="35"/>
      <c r="F44" s="35"/>
      <c r="G44" s="35"/>
      <c r="H44" s="35">
        <f>AVERAGE(B44:G44)</f>
        <v>21000</v>
      </c>
      <c r="I44" s="35">
        <f>I43*1.2 -20</f>
        <v>22780</v>
      </c>
    </row>
    <row r="45" spans="1:9">
      <c r="A45" t="s">
        <v>231</v>
      </c>
      <c r="B45" s="35">
        <v>4250</v>
      </c>
      <c r="D45" s="35"/>
      <c r="E45" s="35"/>
      <c r="F45" s="35">
        <v>3250</v>
      </c>
      <c r="G45" s="35"/>
      <c r="H45" s="35">
        <f>AVERAGE(B45:G45)</f>
        <v>3750</v>
      </c>
      <c r="I45" s="35">
        <v>3750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vt:i4>
      </vt:variant>
    </vt:vector>
  </HeadingPairs>
  <TitlesOfParts>
    <vt:vector size="15" baseType="lpstr">
      <vt:lpstr>HOME</vt:lpstr>
      <vt:lpstr>Introduction</vt:lpstr>
      <vt:lpstr>input data</vt:lpstr>
      <vt:lpstr>outputs</vt:lpstr>
      <vt:lpstr>gas rates</vt:lpstr>
      <vt:lpstr>electricity rates</vt:lpstr>
      <vt:lpstr>Methodology</vt:lpstr>
      <vt:lpstr>formulas</vt:lpstr>
      <vt:lpstr>Graphs</vt:lpstr>
      <vt:lpstr> payback calculation</vt:lpstr>
      <vt:lpstr>calculations</vt:lpstr>
      <vt:lpstr>operational costs by year</vt:lpstr>
      <vt:lpstr>additional information</vt:lpstr>
      <vt:lpstr>city</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dc:creator>
  <cp:lastModifiedBy>Heather</cp:lastModifiedBy>
  <dcterms:created xsi:type="dcterms:W3CDTF">2022-01-29T14:01:46Z</dcterms:created>
  <dcterms:modified xsi:type="dcterms:W3CDTF">2022-08-08T17:43:16Z</dcterms:modified>
</cp:coreProperties>
</file>